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6225" activeTab="1"/>
  </bookViews>
  <sheets>
    <sheet name="Dag tot dag" sheetId="1" r:id="rId1"/>
    <sheet name="Totaaloverzicht" sheetId="2" r:id="rId2"/>
  </sheets>
  <calcPr calcId="125725"/>
</workbook>
</file>

<file path=xl/calcChain.xml><?xml version="1.0" encoding="utf-8"?>
<calcChain xmlns="http://schemas.openxmlformats.org/spreadsheetml/2006/main">
  <c r="F8" i="2"/>
  <c r="E8"/>
  <c r="D9"/>
  <c r="D8"/>
  <c r="G2" i="1"/>
  <c r="G3"/>
  <c r="G4"/>
  <c r="G5"/>
  <c r="G6"/>
  <c r="G7"/>
  <c r="G8"/>
  <c r="G9"/>
  <c r="G10"/>
  <c r="G11"/>
  <c r="G12"/>
  <c r="G13"/>
  <c r="G14"/>
  <c r="N3"/>
  <c r="O3" s="1"/>
  <c r="N4"/>
  <c r="O4" s="1"/>
  <c r="N5"/>
  <c r="O5" s="1"/>
  <c r="N6"/>
  <c r="N7"/>
  <c r="O7" s="1"/>
  <c r="N2"/>
  <c r="O2" s="1"/>
  <c r="P2"/>
  <c r="P3"/>
  <c r="P4"/>
  <c r="P5"/>
  <c r="P6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Q71"/>
  <c r="O71"/>
  <c r="Q70"/>
  <c r="O70"/>
  <c r="Q69"/>
  <c r="O69"/>
  <c r="Q68"/>
  <c r="O68"/>
  <c r="Q67"/>
  <c r="O67"/>
  <c r="Q66"/>
  <c r="O66"/>
  <c r="Q65"/>
  <c r="O65"/>
  <c r="Q64"/>
  <c r="O64"/>
  <c r="Q63"/>
  <c r="O63"/>
  <c r="Q62"/>
  <c r="O62"/>
  <c r="Q61"/>
  <c r="O61"/>
  <c r="Q60"/>
  <c r="O60"/>
  <c r="Q59"/>
  <c r="O59"/>
  <c r="Q58"/>
  <c r="O58"/>
  <c r="Q57"/>
  <c r="O57"/>
  <c r="Q56"/>
  <c r="O56"/>
  <c r="Q55"/>
  <c r="O55"/>
  <c r="Q54"/>
  <c r="O54"/>
  <c r="Q53"/>
  <c r="O53"/>
  <c r="Q52"/>
  <c r="O52"/>
  <c r="Q51"/>
  <c r="O51"/>
  <c r="Q50"/>
  <c r="O50"/>
  <c r="Q49"/>
  <c r="O49"/>
  <c r="Q48"/>
  <c r="O48"/>
  <c r="Q47"/>
  <c r="O47"/>
  <c r="Q46"/>
  <c r="O46"/>
  <c r="Q45"/>
  <c r="O45"/>
  <c r="Q44"/>
  <c r="O44"/>
  <c r="Q43"/>
  <c r="O43"/>
  <c r="Q42"/>
  <c r="O42"/>
  <c r="Q41"/>
  <c r="O41"/>
  <c r="Q40"/>
  <c r="O40"/>
  <c r="Q39"/>
  <c r="O39"/>
  <c r="Q38"/>
  <c r="O38"/>
  <c r="Q37"/>
  <c r="O37"/>
  <c r="Q36"/>
  <c r="O36"/>
  <c r="Q35"/>
  <c r="O35"/>
  <c r="Q34"/>
  <c r="O34"/>
  <c r="Q33"/>
  <c r="O33"/>
  <c r="Q32"/>
  <c r="O32"/>
  <c r="Q31"/>
  <c r="O31"/>
  <c r="Q30"/>
  <c r="O30"/>
  <c r="Q29"/>
  <c r="O29"/>
  <c r="Q28"/>
  <c r="O28"/>
  <c r="O6"/>
  <c r="E3" i="2"/>
  <c r="F3"/>
  <c r="E4"/>
  <c r="F4"/>
  <c r="E5"/>
  <c r="F5"/>
  <c r="E6"/>
  <c r="F6"/>
  <c r="E7"/>
  <c r="F7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F2"/>
  <c r="E2"/>
  <c r="D10"/>
  <c r="D11"/>
  <c r="D12"/>
  <c r="D13"/>
  <c r="D14"/>
  <c r="D15"/>
  <c r="D16"/>
  <c r="D17"/>
  <c r="P17" s="1"/>
  <c r="D18"/>
  <c r="P18" s="1"/>
  <c r="D19"/>
  <c r="P19" s="1"/>
  <c r="D20"/>
  <c r="D21"/>
  <c r="P21" s="1"/>
  <c r="D22"/>
  <c r="P22" s="1"/>
  <c r="D23"/>
  <c r="P23" s="1"/>
  <c r="D24"/>
  <c r="D25"/>
  <c r="P25" s="1"/>
  <c r="D26"/>
  <c r="P26" s="1"/>
  <c r="D27"/>
  <c r="P27" s="1"/>
  <c r="D28"/>
  <c r="D29"/>
  <c r="P29" s="1"/>
  <c r="D30"/>
  <c r="P30" s="1"/>
  <c r="D31"/>
  <c r="P31" s="1"/>
  <c r="D32"/>
  <c r="D33"/>
  <c r="P33" s="1"/>
  <c r="D34"/>
  <c r="P34" s="1"/>
  <c r="D35"/>
  <c r="P35" s="1"/>
  <c r="D36"/>
  <c r="P36" s="1"/>
  <c r="D37"/>
  <c r="P37" s="1"/>
  <c r="D38"/>
  <c r="P38" s="1"/>
  <c r="D39"/>
  <c r="P39" s="1"/>
  <c r="D40"/>
  <c r="D41"/>
  <c r="P41" s="1"/>
  <c r="D42"/>
  <c r="P42" s="1"/>
  <c r="D43"/>
  <c r="P43" s="1"/>
  <c r="D44"/>
  <c r="P44" s="1"/>
  <c r="D45"/>
  <c r="P45" s="1"/>
  <c r="D46"/>
  <c r="P46" s="1"/>
  <c r="D47"/>
  <c r="P47" s="1"/>
  <c r="D48"/>
  <c r="D49"/>
  <c r="P49" s="1"/>
  <c r="D50"/>
  <c r="P50" s="1"/>
  <c r="D51"/>
  <c r="P51" s="1"/>
  <c r="D52"/>
  <c r="P52" s="1"/>
  <c r="D53"/>
  <c r="P53" s="1"/>
  <c r="D54"/>
  <c r="P54" s="1"/>
  <c r="D55"/>
  <c r="P55" s="1"/>
  <c r="D56"/>
  <c r="D57"/>
  <c r="P57" s="1"/>
  <c r="D58"/>
  <c r="P58" s="1"/>
  <c r="D59"/>
  <c r="P59" s="1"/>
  <c r="D60"/>
  <c r="P60" s="1"/>
  <c r="D61"/>
  <c r="P61" s="1"/>
  <c r="D62"/>
  <c r="P62" s="1"/>
  <c r="D3"/>
  <c r="P3" s="1"/>
  <c r="D4"/>
  <c r="P4" s="1"/>
  <c r="D5"/>
  <c r="P5" s="1"/>
  <c r="D6"/>
  <c r="P6" s="1"/>
  <c r="D7"/>
  <c r="Q7" s="1"/>
  <c r="P8"/>
  <c r="D2"/>
  <c r="P9"/>
  <c r="P10"/>
  <c r="P11"/>
  <c r="P12"/>
  <c r="P13"/>
  <c r="P14"/>
  <c r="P15"/>
  <c r="P16"/>
  <c r="P20"/>
  <c r="P24"/>
  <c r="P28"/>
  <c r="P32"/>
  <c r="P40"/>
  <c r="P48"/>
  <c r="P56"/>
  <c r="P2"/>
  <c r="F73" i="1"/>
  <c r="B32"/>
  <c r="D32"/>
  <c r="L32"/>
  <c r="M32" s="1"/>
  <c r="B33"/>
  <c r="D33"/>
  <c r="L33"/>
  <c r="M33" s="1"/>
  <c r="B34"/>
  <c r="D34"/>
  <c r="L34"/>
  <c r="M34" s="1"/>
  <c r="B35"/>
  <c r="D35"/>
  <c r="L35"/>
  <c r="M35" s="1"/>
  <c r="B36"/>
  <c r="D36"/>
  <c r="L36"/>
  <c r="M36" s="1"/>
  <c r="B37"/>
  <c r="D37"/>
  <c r="L37"/>
  <c r="M37" s="1"/>
  <c r="B38"/>
  <c r="D38"/>
  <c r="L38"/>
  <c r="M38" s="1"/>
  <c r="B39"/>
  <c r="D39"/>
  <c r="L39"/>
  <c r="M39" s="1"/>
  <c r="B40"/>
  <c r="D40"/>
  <c r="L40"/>
  <c r="M40" s="1"/>
  <c r="B41"/>
  <c r="D41"/>
  <c r="L41"/>
  <c r="M41" s="1"/>
  <c r="B42"/>
  <c r="D42"/>
  <c r="L42"/>
  <c r="M42" s="1"/>
  <c r="B43"/>
  <c r="D43"/>
  <c r="L43"/>
  <c r="M43" s="1"/>
  <c r="B44"/>
  <c r="D44"/>
  <c r="L44"/>
  <c r="M44" s="1"/>
  <c r="B45"/>
  <c r="D45"/>
  <c r="L45"/>
  <c r="M45" s="1"/>
  <c r="B46"/>
  <c r="D46"/>
  <c r="L46"/>
  <c r="M46" s="1"/>
  <c r="B47"/>
  <c r="D47"/>
  <c r="L47"/>
  <c r="M47" s="1"/>
  <c r="B48"/>
  <c r="D48"/>
  <c r="L48"/>
  <c r="M48" s="1"/>
  <c r="B49"/>
  <c r="D49"/>
  <c r="L49"/>
  <c r="M49" s="1"/>
  <c r="B50"/>
  <c r="D50"/>
  <c r="L50"/>
  <c r="M50" s="1"/>
  <c r="B51"/>
  <c r="D51"/>
  <c r="L51"/>
  <c r="M51" s="1"/>
  <c r="B52"/>
  <c r="D52"/>
  <c r="L52"/>
  <c r="M52" s="1"/>
  <c r="B53"/>
  <c r="D53"/>
  <c r="L53"/>
  <c r="M53" s="1"/>
  <c r="B54"/>
  <c r="D54"/>
  <c r="L54"/>
  <c r="M54" s="1"/>
  <c r="B55"/>
  <c r="D55"/>
  <c r="L55"/>
  <c r="M55" s="1"/>
  <c r="B56"/>
  <c r="D56"/>
  <c r="L56"/>
  <c r="M56" s="1"/>
  <c r="B57"/>
  <c r="D57"/>
  <c r="L57"/>
  <c r="M57" s="1"/>
  <c r="B58"/>
  <c r="D58"/>
  <c r="L58"/>
  <c r="M58" s="1"/>
  <c r="B59"/>
  <c r="D59"/>
  <c r="L59"/>
  <c r="M59" s="1"/>
  <c r="B60"/>
  <c r="D60"/>
  <c r="L60"/>
  <c r="M60" s="1"/>
  <c r="B61"/>
  <c r="D61"/>
  <c r="L61"/>
  <c r="M61" s="1"/>
  <c r="B62"/>
  <c r="D62"/>
  <c r="L62"/>
  <c r="M62" s="1"/>
  <c r="B63"/>
  <c r="D63"/>
  <c r="L63"/>
  <c r="M63" s="1"/>
  <c r="B64"/>
  <c r="D64"/>
  <c r="L64"/>
  <c r="M64" s="1"/>
  <c r="B65"/>
  <c r="D65"/>
  <c r="L65"/>
  <c r="M65" s="1"/>
  <c r="B66"/>
  <c r="D66"/>
  <c r="L66"/>
  <c r="M66" s="1"/>
  <c r="B67"/>
  <c r="D67"/>
  <c r="L67"/>
  <c r="M67" s="1"/>
  <c r="B68"/>
  <c r="D68"/>
  <c r="L68"/>
  <c r="M68" s="1"/>
  <c r="B69"/>
  <c r="D69"/>
  <c r="L69"/>
  <c r="M69" s="1"/>
  <c r="B70"/>
  <c r="D70"/>
  <c r="L70"/>
  <c r="M70" s="1"/>
  <c r="B71"/>
  <c r="D71"/>
  <c r="L71"/>
  <c r="M71" s="1"/>
  <c r="D67" i="2"/>
  <c r="A3"/>
  <c r="A4"/>
  <c r="N8" i="1" s="1"/>
  <c r="O8" s="1"/>
  <c r="A5" i="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2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2"/>
  <c r="L6" i="1"/>
  <c r="L7"/>
  <c r="L8"/>
  <c r="L9"/>
  <c r="L10"/>
  <c r="L11"/>
  <c r="M11" s="1"/>
  <c r="L12"/>
  <c r="L13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D11"/>
  <c r="D12"/>
  <c r="D13"/>
  <c r="D14"/>
  <c r="D15"/>
  <c r="P14" s="1"/>
  <c r="D16"/>
  <c r="D17"/>
  <c r="D18"/>
  <c r="D19"/>
  <c r="D20"/>
  <c r="D21"/>
  <c r="D22"/>
  <c r="D23"/>
  <c r="D24"/>
  <c r="D25"/>
  <c r="D26"/>
  <c r="D27"/>
  <c r="D28"/>
  <c r="Q27" s="1"/>
  <c r="D29"/>
  <c r="D30"/>
  <c r="D31"/>
  <c r="B7"/>
  <c r="D7" s="1"/>
  <c r="B8"/>
  <c r="H8" s="1"/>
  <c r="B9"/>
  <c r="H9" s="1"/>
  <c r="B10"/>
  <c r="D10" s="1"/>
  <c r="B11"/>
  <c r="B12"/>
  <c r="H12" s="1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L4"/>
  <c r="B4"/>
  <c r="D4" s="1"/>
  <c r="B5"/>
  <c r="D5" s="1"/>
  <c r="L5"/>
  <c r="B6"/>
  <c r="D6" s="1"/>
  <c r="B3"/>
  <c r="S63" i="2"/>
  <c r="O63"/>
  <c r="M63"/>
  <c r="D3" i="1"/>
  <c r="L3"/>
  <c r="D2"/>
  <c r="L2"/>
  <c r="O27" l="1"/>
  <c r="P27"/>
  <c r="P13"/>
  <c r="Q5"/>
  <c r="Q4"/>
  <c r="Q6"/>
  <c r="Q2"/>
  <c r="P9"/>
  <c r="N69"/>
  <c r="N65"/>
  <c r="N61"/>
  <c r="N57"/>
  <c r="N53"/>
  <c r="N49"/>
  <c r="N45"/>
  <c r="N41"/>
  <c r="N37"/>
  <c r="N33"/>
  <c r="N29"/>
  <c r="N13"/>
  <c r="O13" s="1"/>
  <c r="N9"/>
  <c r="O9" s="1"/>
  <c r="P11"/>
  <c r="P7"/>
  <c r="Q7" s="1"/>
  <c r="N71"/>
  <c r="N67"/>
  <c r="N63"/>
  <c r="N59"/>
  <c r="N55"/>
  <c r="N51"/>
  <c r="N47"/>
  <c r="N43"/>
  <c r="N39"/>
  <c r="N35"/>
  <c r="N31"/>
  <c r="N27"/>
  <c r="N15"/>
  <c r="O15" s="1"/>
  <c r="N11"/>
  <c r="O11" s="1"/>
  <c r="Q3"/>
  <c r="P12"/>
  <c r="P10"/>
  <c r="P8"/>
  <c r="Q8" s="1"/>
  <c r="N70"/>
  <c r="N68"/>
  <c r="N66"/>
  <c r="N64"/>
  <c r="N62"/>
  <c r="N60"/>
  <c r="N58"/>
  <c r="N56"/>
  <c r="N54"/>
  <c r="N52"/>
  <c r="N50"/>
  <c r="N48"/>
  <c r="N46"/>
  <c r="N44"/>
  <c r="N42"/>
  <c r="N40"/>
  <c r="N38"/>
  <c r="N36"/>
  <c r="N34"/>
  <c r="N32"/>
  <c r="N30"/>
  <c r="N28"/>
  <c r="N12"/>
  <c r="O12" s="1"/>
  <c r="N10"/>
  <c r="O10" s="1"/>
  <c r="P7" i="2"/>
  <c r="M13" i="1"/>
  <c r="M12"/>
  <c r="L73"/>
  <c r="H13"/>
  <c r="H11"/>
  <c r="K3"/>
  <c r="H3"/>
  <c r="F63" i="2"/>
  <c r="M10" i="1"/>
  <c r="H10"/>
  <c r="K5"/>
  <c r="K4"/>
  <c r="K13"/>
  <c r="K12"/>
  <c r="I11"/>
  <c r="J11" s="1"/>
  <c r="K10"/>
  <c r="D8"/>
  <c r="M8" s="1"/>
  <c r="M6"/>
  <c r="I5"/>
  <c r="J5" s="1"/>
  <c r="M4"/>
  <c r="H6"/>
  <c r="I13"/>
  <c r="J13" s="1"/>
  <c r="I12"/>
  <c r="J12" s="1"/>
  <c r="K2"/>
  <c r="K11"/>
  <c r="H2"/>
  <c r="D9"/>
  <c r="M9" s="1"/>
  <c r="I2"/>
  <c r="J2" s="1"/>
  <c r="I10"/>
  <c r="J10" s="1"/>
  <c r="K8"/>
  <c r="K9"/>
  <c r="H7"/>
  <c r="K7"/>
  <c r="M7"/>
  <c r="I8"/>
  <c r="J8" s="1"/>
  <c r="I6"/>
  <c r="J6" s="1"/>
  <c r="K6"/>
  <c r="I7"/>
  <c r="J7" s="1"/>
  <c r="M5"/>
  <c r="M3"/>
  <c r="H4"/>
  <c r="M2"/>
  <c r="H5"/>
  <c r="I4"/>
  <c r="J4" s="1"/>
  <c r="I3"/>
  <c r="J3" s="1"/>
  <c r="T63" i="2"/>
  <c r="Q9" i="1" l="1"/>
  <c r="Q10"/>
  <c r="Q13"/>
  <c r="Q12"/>
  <c r="Q11"/>
  <c r="M73"/>
  <c r="D73"/>
  <c r="I9"/>
  <c r="J9" s="1"/>
  <c r="E63" i="2"/>
  <c r="U59" l="1"/>
  <c r="N59"/>
  <c r="Q59"/>
  <c r="R59" s="1"/>
  <c r="L59"/>
  <c r="V59"/>
  <c r="U55"/>
  <c r="N55"/>
  <c r="Q55"/>
  <c r="R55" s="1"/>
  <c r="L55"/>
  <c r="V55"/>
  <c r="U51"/>
  <c r="N51"/>
  <c r="Q51"/>
  <c r="L51"/>
  <c r="V51"/>
  <c r="U47"/>
  <c r="N47"/>
  <c r="Q47"/>
  <c r="L47"/>
  <c r="V47"/>
  <c r="U43"/>
  <c r="N43"/>
  <c r="Q43"/>
  <c r="R43" s="1"/>
  <c r="L43"/>
  <c r="V43"/>
  <c r="U39"/>
  <c r="N39"/>
  <c r="Q39"/>
  <c r="R39" s="1"/>
  <c r="L39"/>
  <c r="V39"/>
  <c r="U35"/>
  <c r="N35"/>
  <c r="Q35"/>
  <c r="R35" s="1"/>
  <c r="L35"/>
  <c r="V35"/>
  <c r="U31"/>
  <c r="N31"/>
  <c r="Q31"/>
  <c r="R31" s="1"/>
  <c r="L31"/>
  <c r="V31"/>
  <c r="U27"/>
  <c r="N27"/>
  <c r="Q27"/>
  <c r="R27" s="1"/>
  <c r="L27"/>
  <c r="V27"/>
  <c r="U23"/>
  <c r="N23"/>
  <c r="Q23"/>
  <c r="R23" s="1"/>
  <c r="L23"/>
  <c r="V23"/>
  <c r="U19"/>
  <c r="N19"/>
  <c r="Q19"/>
  <c r="R19" s="1"/>
  <c r="L19"/>
  <c r="V19"/>
  <c r="U15"/>
  <c r="N15"/>
  <c r="Q15"/>
  <c r="L15"/>
  <c r="V15"/>
  <c r="U11"/>
  <c r="N11"/>
  <c r="Q11"/>
  <c r="L11"/>
  <c r="V11"/>
  <c r="P16" i="1" s="1"/>
  <c r="N7" i="2"/>
  <c r="R7"/>
  <c r="L7"/>
  <c r="L3"/>
  <c r="Q3"/>
  <c r="R3" s="1"/>
  <c r="N3"/>
  <c r="U60"/>
  <c r="V60"/>
  <c r="N60"/>
  <c r="Q60"/>
  <c r="R60" s="1"/>
  <c r="L60"/>
  <c r="U56"/>
  <c r="V56"/>
  <c r="N56"/>
  <c r="Q56"/>
  <c r="R56" s="1"/>
  <c r="L56"/>
  <c r="U52"/>
  <c r="V52"/>
  <c r="N52"/>
  <c r="Q52"/>
  <c r="R52" s="1"/>
  <c r="L52"/>
  <c r="U48"/>
  <c r="V48"/>
  <c r="N48"/>
  <c r="Q48"/>
  <c r="L48"/>
  <c r="U44"/>
  <c r="V44"/>
  <c r="N44"/>
  <c r="Q44"/>
  <c r="R44" s="1"/>
  <c r="L44"/>
  <c r="U40"/>
  <c r="V40"/>
  <c r="N40"/>
  <c r="Q40"/>
  <c r="R40" s="1"/>
  <c r="L40"/>
  <c r="U36"/>
  <c r="V36"/>
  <c r="N36"/>
  <c r="Q36"/>
  <c r="R36" s="1"/>
  <c r="L36"/>
  <c r="U32"/>
  <c r="V32"/>
  <c r="N32"/>
  <c r="Q32"/>
  <c r="R32" s="1"/>
  <c r="L32"/>
  <c r="U28"/>
  <c r="V28"/>
  <c r="N28"/>
  <c r="Q28"/>
  <c r="R28" s="1"/>
  <c r="L28"/>
  <c r="U24"/>
  <c r="V24"/>
  <c r="N24"/>
  <c r="Q24"/>
  <c r="R24" s="1"/>
  <c r="L24"/>
  <c r="U20"/>
  <c r="V20"/>
  <c r="N20"/>
  <c r="Q20"/>
  <c r="R20" s="1"/>
  <c r="L20"/>
  <c r="U16"/>
  <c r="N24" i="1" s="1"/>
  <c r="O24" s="1"/>
  <c r="V16" i="2"/>
  <c r="P23" i="1" s="1"/>
  <c r="N16" i="2"/>
  <c r="Q16"/>
  <c r="R16" s="1"/>
  <c r="L16"/>
  <c r="U12"/>
  <c r="V12"/>
  <c r="N12"/>
  <c r="Q12"/>
  <c r="L12"/>
  <c r="U8"/>
  <c r="V8"/>
  <c r="N8"/>
  <c r="Q8"/>
  <c r="R8" s="1"/>
  <c r="L8"/>
  <c r="N4"/>
  <c r="L4"/>
  <c r="Q4"/>
  <c r="R4" s="1"/>
  <c r="U61"/>
  <c r="N61"/>
  <c r="Q61"/>
  <c r="L61"/>
  <c r="V61"/>
  <c r="U57"/>
  <c r="N57"/>
  <c r="Q57"/>
  <c r="R57" s="1"/>
  <c r="L57"/>
  <c r="V57"/>
  <c r="U53"/>
  <c r="N53"/>
  <c r="Q53"/>
  <c r="R53" s="1"/>
  <c r="L53"/>
  <c r="V53"/>
  <c r="U49"/>
  <c r="N49"/>
  <c r="Q49"/>
  <c r="R49" s="1"/>
  <c r="L49"/>
  <c r="V49"/>
  <c r="U45"/>
  <c r="N45"/>
  <c r="Q45"/>
  <c r="R45" s="1"/>
  <c r="L45"/>
  <c r="V45"/>
  <c r="U41"/>
  <c r="N41"/>
  <c r="Q41"/>
  <c r="R41" s="1"/>
  <c r="L41"/>
  <c r="V41"/>
  <c r="U37"/>
  <c r="N37"/>
  <c r="Q37"/>
  <c r="R37" s="1"/>
  <c r="L37"/>
  <c r="V37"/>
  <c r="U33"/>
  <c r="N33"/>
  <c r="Q33"/>
  <c r="L33"/>
  <c r="V33"/>
  <c r="U29"/>
  <c r="N29"/>
  <c r="Q29"/>
  <c r="R29" s="1"/>
  <c r="L29"/>
  <c r="V29"/>
  <c r="U25"/>
  <c r="N25"/>
  <c r="Q25"/>
  <c r="R25" s="1"/>
  <c r="L25"/>
  <c r="V25"/>
  <c r="U21"/>
  <c r="N21"/>
  <c r="Q21"/>
  <c r="R21" s="1"/>
  <c r="L21"/>
  <c r="V21"/>
  <c r="U17"/>
  <c r="N17"/>
  <c r="Q17"/>
  <c r="R17" s="1"/>
  <c r="L17"/>
  <c r="V17"/>
  <c r="U13"/>
  <c r="N13"/>
  <c r="Q13"/>
  <c r="R13" s="1"/>
  <c r="L13"/>
  <c r="V13"/>
  <c r="U9"/>
  <c r="N14" i="1" s="1"/>
  <c r="O14" s="1"/>
  <c r="Q14" s="1"/>
  <c r="N9" i="2"/>
  <c r="Q9"/>
  <c r="R9" s="1"/>
  <c r="L9"/>
  <c r="V9"/>
  <c r="L5"/>
  <c r="N5"/>
  <c r="Q5"/>
  <c r="R5" s="1"/>
  <c r="U62"/>
  <c r="V62"/>
  <c r="N62"/>
  <c r="Q62"/>
  <c r="L62"/>
  <c r="U58"/>
  <c r="V58"/>
  <c r="N58"/>
  <c r="Q58"/>
  <c r="R58" s="1"/>
  <c r="L58"/>
  <c r="U54"/>
  <c r="V54"/>
  <c r="N54"/>
  <c r="Q54"/>
  <c r="R54" s="1"/>
  <c r="L54"/>
  <c r="U50"/>
  <c r="V50"/>
  <c r="N50"/>
  <c r="Q50"/>
  <c r="R50" s="1"/>
  <c r="L50"/>
  <c r="U46"/>
  <c r="V46"/>
  <c r="N46"/>
  <c r="Q46"/>
  <c r="L46"/>
  <c r="U42"/>
  <c r="V42"/>
  <c r="N42"/>
  <c r="Q42"/>
  <c r="R42" s="1"/>
  <c r="L42"/>
  <c r="U38"/>
  <c r="V38"/>
  <c r="N38"/>
  <c r="Q38"/>
  <c r="R38" s="1"/>
  <c r="L38"/>
  <c r="U34"/>
  <c r="V34"/>
  <c r="N34"/>
  <c r="Q34"/>
  <c r="R34" s="1"/>
  <c r="L34"/>
  <c r="U30"/>
  <c r="V30"/>
  <c r="N30"/>
  <c r="Q30"/>
  <c r="L30"/>
  <c r="U26"/>
  <c r="V26"/>
  <c r="N26"/>
  <c r="Q26"/>
  <c r="R26" s="1"/>
  <c r="L26"/>
  <c r="U22"/>
  <c r="V22"/>
  <c r="N22"/>
  <c r="Q22"/>
  <c r="R22" s="1"/>
  <c r="L22"/>
  <c r="U18"/>
  <c r="V18"/>
  <c r="P26" i="1" s="1"/>
  <c r="N18" i="2"/>
  <c r="Q18"/>
  <c r="R18" s="1"/>
  <c r="L18"/>
  <c r="U14"/>
  <c r="N21" i="1" s="1"/>
  <c r="O21" s="1"/>
  <c r="V14" i="2"/>
  <c r="P20" i="1" s="1"/>
  <c r="N14" i="2"/>
  <c r="Q14"/>
  <c r="L14"/>
  <c r="U10"/>
  <c r="N16" i="1" s="1"/>
  <c r="O16" s="1"/>
  <c r="V10" i="2"/>
  <c r="P15" i="1" s="1"/>
  <c r="Q15" s="1"/>
  <c r="N10" i="2"/>
  <c r="Q10"/>
  <c r="R10" s="1"/>
  <c r="L10"/>
  <c r="N6"/>
  <c r="Q6"/>
  <c r="L6"/>
  <c r="N2"/>
  <c r="Q2"/>
  <c r="L2"/>
  <c r="J61"/>
  <c r="K61" s="1"/>
  <c r="R61"/>
  <c r="H61"/>
  <c r="G61"/>
  <c r="I61"/>
  <c r="J57"/>
  <c r="K57" s="1"/>
  <c r="H57"/>
  <c r="G57"/>
  <c r="I57"/>
  <c r="J59"/>
  <c r="K59" s="1"/>
  <c r="G59"/>
  <c r="I59"/>
  <c r="H59"/>
  <c r="J55"/>
  <c r="K55" s="1"/>
  <c r="G55"/>
  <c r="I55"/>
  <c r="H55"/>
  <c r="J51"/>
  <c r="K51" s="1"/>
  <c r="R51"/>
  <c r="G51"/>
  <c r="I51"/>
  <c r="H51"/>
  <c r="R47"/>
  <c r="J47"/>
  <c r="K47" s="1"/>
  <c r="G47"/>
  <c r="I47"/>
  <c r="H47"/>
  <c r="J43"/>
  <c r="K43" s="1"/>
  <c r="G43"/>
  <c r="I43"/>
  <c r="H43"/>
  <c r="J39"/>
  <c r="K39" s="1"/>
  <c r="G39"/>
  <c r="I39"/>
  <c r="H39"/>
  <c r="J35"/>
  <c r="K35" s="1"/>
  <c r="G35"/>
  <c r="I35"/>
  <c r="H35"/>
  <c r="J31"/>
  <c r="K31" s="1"/>
  <c r="G31"/>
  <c r="I31"/>
  <c r="H31"/>
  <c r="J27"/>
  <c r="K27" s="1"/>
  <c r="G27"/>
  <c r="I27"/>
  <c r="H27"/>
  <c r="J23"/>
  <c r="K23" s="1"/>
  <c r="G23"/>
  <c r="I23"/>
  <c r="H23"/>
  <c r="J19"/>
  <c r="K19" s="1"/>
  <c r="G19"/>
  <c r="I19"/>
  <c r="H19"/>
  <c r="R15"/>
  <c r="J15"/>
  <c r="K15" s="1"/>
  <c r="G15"/>
  <c r="I15"/>
  <c r="H15"/>
  <c r="J11"/>
  <c r="K11" s="1"/>
  <c r="R11"/>
  <c r="G11"/>
  <c r="I11"/>
  <c r="H11"/>
  <c r="J7"/>
  <c r="K7" s="1"/>
  <c r="G7"/>
  <c r="I7"/>
  <c r="H7"/>
  <c r="J3"/>
  <c r="K3" s="1"/>
  <c r="I3"/>
  <c r="G3"/>
  <c r="H3"/>
  <c r="H60"/>
  <c r="J60"/>
  <c r="K60" s="1"/>
  <c r="G60"/>
  <c r="I60"/>
  <c r="H56"/>
  <c r="J56"/>
  <c r="K56" s="1"/>
  <c r="G56"/>
  <c r="I56"/>
  <c r="H52"/>
  <c r="J52"/>
  <c r="K52" s="1"/>
  <c r="G52"/>
  <c r="I52"/>
  <c r="R48"/>
  <c r="H48"/>
  <c r="J48"/>
  <c r="K48" s="1"/>
  <c r="G48"/>
  <c r="I48"/>
  <c r="H44"/>
  <c r="J44"/>
  <c r="K44" s="1"/>
  <c r="G44"/>
  <c r="I44"/>
  <c r="H40"/>
  <c r="J40"/>
  <c r="K40" s="1"/>
  <c r="G40"/>
  <c r="I40"/>
  <c r="H36"/>
  <c r="J36"/>
  <c r="K36" s="1"/>
  <c r="G36"/>
  <c r="I36"/>
  <c r="H32"/>
  <c r="J32"/>
  <c r="K32" s="1"/>
  <c r="G32"/>
  <c r="I32"/>
  <c r="H28"/>
  <c r="J28"/>
  <c r="K28" s="1"/>
  <c r="G28"/>
  <c r="I28"/>
  <c r="H24"/>
  <c r="J24"/>
  <c r="K24" s="1"/>
  <c r="G24"/>
  <c r="I24"/>
  <c r="H20"/>
  <c r="J20"/>
  <c r="K20" s="1"/>
  <c r="G20"/>
  <c r="I20"/>
  <c r="H16"/>
  <c r="J16"/>
  <c r="K16" s="1"/>
  <c r="G16"/>
  <c r="I16"/>
  <c r="R12"/>
  <c r="H12"/>
  <c r="J12"/>
  <c r="K12" s="1"/>
  <c r="G12"/>
  <c r="I12"/>
  <c r="H8"/>
  <c r="J8"/>
  <c r="K8" s="1"/>
  <c r="G8"/>
  <c r="I8"/>
  <c r="G4"/>
  <c r="H4"/>
  <c r="J4"/>
  <c r="K4" s="1"/>
  <c r="I4"/>
  <c r="J53"/>
  <c r="K53" s="1"/>
  <c r="H53"/>
  <c r="G53"/>
  <c r="I53"/>
  <c r="J49"/>
  <c r="K49" s="1"/>
  <c r="H49"/>
  <c r="G49"/>
  <c r="I49"/>
  <c r="J45"/>
  <c r="K45" s="1"/>
  <c r="H45"/>
  <c r="G45"/>
  <c r="I45"/>
  <c r="J41"/>
  <c r="K41" s="1"/>
  <c r="H41"/>
  <c r="G41"/>
  <c r="I41"/>
  <c r="J37"/>
  <c r="K37" s="1"/>
  <c r="H37"/>
  <c r="G37"/>
  <c r="I37"/>
  <c r="R33"/>
  <c r="J33"/>
  <c r="K33" s="1"/>
  <c r="H33"/>
  <c r="G33"/>
  <c r="I33"/>
  <c r="J29"/>
  <c r="K29" s="1"/>
  <c r="H29"/>
  <c r="G29"/>
  <c r="I29"/>
  <c r="J25"/>
  <c r="K25" s="1"/>
  <c r="H25"/>
  <c r="G25"/>
  <c r="I25"/>
  <c r="J21"/>
  <c r="K21" s="1"/>
  <c r="H21"/>
  <c r="G21"/>
  <c r="I21"/>
  <c r="J17"/>
  <c r="K17" s="1"/>
  <c r="H17"/>
  <c r="G17"/>
  <c r="I17"/>
  <c r="J13"/>
  <c r="K13" s="1"/>
  <c r="H13"/>
  <c r="G13"/>
  <c r="I13"/>
  <c r="J9"/>
  <c r="K9" s="1"/>
  <c r="H9"/>
  <c r="G9"/>
  <c r="I9"/>
  <c r="J5"/>
  <c r="K5" s="1"/>
  <c r="H5"/>
  <c r="I5"/>
  <c r="G5"/>
  <c r="R62"/>
  <c r="I62"/>
  <c r="H62"/>
  <c r="G62"/>
  <c r="J62"/>
  <c r="K62" s="1"/>
  <c r="I58"/>
  <c r="H58"/>
  <c r="J58"/>
  <c r="K58" s="1"/>
  <c r="G58"/>
  <c r="I54"/>
  <c r="H54"/>
  <c r="G54"/>
  <c r="J54"/>
  <c r="K54" s="1"/>
  <c r="I50"/>
  <c r="H50"/>
  <c r="J50"/>
  <c r="K50" s="1"/>
  <c r="G50"/>
  <c r="R46"/>
  <c r="I46"/>
  <c r="H46"/>
  <c r="G46"/>
  <c r="J46"/>
  <c r="K46" s="1"/>
  <c r="I42"/>
  <c r="H42"/>
  <c r="J42"/>
  <c r="K42" s="1"/>
  <c r="G42"/>
  <c r="I38"/>
  <c r="H38"/>
  <c r="G38"/>
  <c r="J38"/>
  <c r="K38" s="1"/>
  <c r="I34"/>
  <c r="H34"/>
  <c r="J34"/>
  <c r="K34" s="1"/>
  <c r="G34"/>
  <c r="R30"/>
  <c r="I30"/>
  <c r="H30"/>
  <c r="G30"/>
  <c r="J30"/>
  <c r="K30" s="1"/>
  <c r="I26"/>
  <c r="H26"/>
  <c r="J26"/>
  <c r="K26" s="1"/>
  <c r="G26"/>
  <c r="I22"/>
  <c r="G22"/>
  <c r="H22"/>
  <c r="J22"/>
  <c r="K22" s="1"/>
  <c r="I18"/>
  <c r="H18"/>
  <c r="J18"/>
  <c r="K18" s="1"/>
  <c r="G18"/>
  <c r="R14"/>
  <c r="I14"/>
  <c r="G14"/>
  <c r="H14"/>
  <c r="J14"/>
  <c r="K14" s="1"/>
  <c r="I10"/>
  <c r="H10"/>
  <c r="J10"/>
  <c r="K10" s="1"/>
  <c r="G10"/>
  <c r="R6"/>
  <c r="I6"/>
  <c r="G6"/>
  <c r="H6"/>
  <c r="J6"/>
  <c r="K6" s="1"/>
  <c r="G2"/>
  <c r="D63"/>
  <c r="J2"/>
  <c r="K2" s="1"/>
  <c r="I2"/>
  <c r="H2"/>
  <c r="Q16" i="1" l="1"/>
  <c r="P19"/>
  <c r="P17"/>
  <c r="P18"/>
  <c r="N19"/>
  <c r="O19" s="1"/>
  <c r="N18"/>
  <c r="O18" s="1"/>
  <c r="N20"/>
  <c r="O20" s="1"/>
  <c r="N17"/>
  <c r="O17" s="1"/>
  <c r="Q20"/>
  <c r="P22"/>
  <c r="P21"/>
  <c r="Q21" s="1"/>
  <c r="N23"/>
  <c r="O23" s="1"/>
  <c r="N22"/>
  <c r="O22" s="1"/>
  <c r="Q23"/>
  <c r="P25"/>
  <c r="P24"/>
  <c r="Q24" s="1"/>
  <c r="N25"/>
  <c r="O25" s="1"/>
  <c r="N26"/>
  <c r="O26" s="1"/>
  <c r="Q26" s="1"/>
  <c r="K63" i="2"/>
  <c r="U6"/>
  <c r="U7"/>
  <c r="V6"/>
  <c r="V7"/>
  <c r="P63"/>
  <c r="I63"/>
  <c r="U5"/>
  <c r="V3"/>
  <c r="V2"/>
  <c r="V4"/>
  <c r="U3"/>
  <c r="J63"/>
  <c r="G63"/>
  <c r="V5"/>
  <c r="U4"/>
  <c r="N63"/>
  <c r="L63"/>
  <c r="H63"/>
  <c r="R2"/>
  <c r="R63" s="1"/>
  <c r="Q63"/>
  <c r="Q17" i="1" l="1"/>
  <c r="Q18"/>
  <c r="Q19"/>
  <c r="Q22"/>
  <c r="Q25"/>
  <c r="V63" i="2"/>
  <c r="U2"/>
  <c r="P73" i="1" l="1"/>
  <c r="U63" i="2"/>
  <c r="N73" i="1" l="1"/>
  <c r="Q73"/>
  <c r="O73"/>
  <c r="I14"/>
  <c r="H14"/>
  <c r="K14"/>
  <c r="J14" l="1"/>
  <c r="H16"/>
  <c r="K16"/>
  <c r="K18"/>
  <c r="H18"/>
  <c r="H20"/>
  <c r="K20"/>
  <c r="K22"/>
  <c r="H22"/>
  <c r="H24"/>
  <c r="K24"/>
  <c r="K26"/>
  <c r="H26"/>
  <c r="H28"/>
  <c r="K28"/>
  <c r="K30"/>
  <c r="H30"/>
  <c r="K32"/>
  <c r="H32"/>
  <c r="H34"/>
  <c r="K34"/>
  <c r="H36"/>
  <c r="K36"/>
  <c r="H38"/>
  <c r="K38"/>
  <c r="H40"/>
  <c r="K40"/>
  <c r="H42"/>
  <c r="K42"/>
  <c r="H44"/>
  <c r="K44"/>
  <c r="H46"/>
  <c r="K46"/>
  <c r="H48"/>
  <c r="K48"/>
  <c r="H50"/>
  <c r="K50"/>
  <c r="H52"/>
  <c r="K52"/>
  <c r="H54"/>
  <c r="K54"/>
  <c r="H56"/>
  <c r="K56"/>
  <c r="H58"/>
  <c r="K58"/>
  <c r="H60"/>
  <c r="K60"/>
  <c r="H62"/>
  <c r="K62"/>
  <c r="H64"/>
  <c r="K64"/>
  <c r="H66"/>
  <c r="K66"/>
  <c r="H68"/>
  <c r="K68"/>
  <c r="H70"/>
  <c r="K70"/>
  <c r="J53"/>
  <c r="J45"/>
  <c r="J37"/>
  <c r="I61"/>
  <c r="J61" s="1"/>
  <c r="H61"/>
  <c r="K61"/>
  <c r="E73"/>
  <c r="K17"/>
  <c r="H17"/>
  <c r="I17"/>
  <c r="J17" s="1"/>
  <c r="G17"/>
  <c r="H19"/>
  <c r="K19"/>
  <c r="K21"/>
  <c r="H21"/>
  <c r="I21"/>
  <c r="J21" s="1"/>
  <c r="G21"/>
  <c r="H23"/>
  <c r="K23"/>
  <c r="K25"/>
  <c r="H25"/>
  <c r="I25"/>
  <c r="J25" s="1"/>
  <c r="G25"/>
  <c r="H27"/>
  <c r="K27"/>
  <c r="K29"/>
  <c r="H29"/>
  <c r="I29"/>
  <c r="J29" s="1"/>
  <c r="G29"/>
  <c r="H31"/>
  <c r="K31"/>
  <c r="I33"/>
  <c r="J33" s="1"/>
  <c r="H33"/>
  <c r="K33"/>
  <c r="K35"/>
  <c r="H35"/>
  <c r="I37"/>
  <c r="K37"/>
  <c r="H37"/>
  <c r="K39"/>
  <c r="H39"/>
  <c r="I41"/>
  <c r="J41" s="1"/>
  <c r="K41"/>
  <c r="H41"/>
  <c r="K43"/>
  <c r="H43"/>
  <c r="I45"/>
  <c r="K45"/>
  <c r="H45"/>
  <c r="K47"/>
  <c r="H47"/>
  <c r="I49"/>
  <c r="J49" s="1"/>
  <c r="K49"/>
  <c r="H49"/>
  <c r="K51"/>
  <c r="H51"/>
  <c r="I53"/>
  <c r="K53"/>
  <c r="H53"/>
  <c r="K55"/>
  <c r="H55"/>
  <c r="I57"/>
  <c r="J57" s="1"/>
  <c r="K57"/>
  <c r="H57"/>
  <c r="K59"/>
  <c r="H59"/>
  <c r="H63"/>
  <c r="K63"/>
  <c r="I65"/>
  <c r="J65" s="1"/>
  <c r="H65"/>
  <c r="K65"/>
  <c r="H67"/>
  <c r="K67"/>
  <c r="I69"/>
  <c r="J69" s="1"/>
  <c r="H69"/>
  <c r="K69"/>
  <c r="H71"/>
  <c r="K71"/>
  <c r="G71"/>
  <c r="I71"/>
  <c r="J71" s="1"/>
  <c r="G67"/>
  <c r="I67"/>
  <c r="J67"/>
  <c r="G63"/>
  <c r="I63"/>
  <c r="J63" s="1"/>
  <c r="I59"/>
  <c r="J59" s="1"/>
  <c r="I55"/>
  <c r="J55" s="1"/>
  <c r="I51"/>
  <c r="J51" s="1"/>
  <c r="I47"/>
  <c r="J47" s="1"/>
  <c r="I43"/>
  <c r="J43" s="1"/>
  <c r="I39"/>
  <c r="J39" s="1"/>
  <c r="I35"/>
  <c r="J35" s="1"/>
  <c r="I31"/>
  <c r="J31" s="1"/>
  <c r="I27"/>
  <c r="J27" s="1"/>
  <c r="I23"/>
  <c r="J23" s="1"/>
  <c r="I19"/>
  <c r="J19" s="1"/>
  <c r="G19"/>
  <c r="G23"/>
  <c r="G27"/>
  <c r="G31"/>
  <c r="G65"/>
  <c r="G69"/>
  <c r="G70"/>
  <c r="I70"/>
  <c r="J70"/>
  <c r="G68"/>
  <c r="I68"/>
  <c r="J68" s="1"/>
  <c r="G66"/>
  <c r="I66"/>
  <c r="J66"/>
  <c r="G64"/>
  <c r="I64"/>
  <c r="J64" s="1"/>
  <c r="G62"/>
  <c r="I62"/>
  <c r="J62"/>
  <c r="I60"/>
  <c r="J60"/>
  <c r="I58"/>
  <c r="J58"/>
  <c r="I56"/>
  <c r="J56"/>
  <c r="I54"/>
  <c r="J54"/>
  <c r="I52"/>
  <c r="J52"/>
  <c r="I50"/>
  <c r="J50"/>
  <c r="I48"/>
  <c r="J48"/>
  <c r="I46"/>
  <c r="J46"/>
  <c r="I44"/>
  <c r="J44"/>
  <c r="I42"/>
  <c r="J42"/>
  <c r="I40"/>
  <c r="J40"/>
  <c r="I38"/>
  <c r="J38"/>
  <c r="I36"/>
  <c r="J36"/>
  <c r="I34"/>
  <c r="J34"/>
  <c r="G32"/>
  <c r="I32"/>
  <c r="J32" s="1"/>
  <c r="G30"/>
  <c r="I30"/>
  <c r="J30"/>
  <c r="G28"/>
  <c r="I28"/>
  <c r="J28" s="1"/>
  <c r="G26"/>
  <c r="I26"/>
  <c r="J26" s="1"/>
  <c r="G24"/>
  <c r="I24"/>
  <c r="J24" s="1"/>
  <c r="G22"/>
  <c r="I22"/>
  <c r="J22" s="1"/>
  <c r="G20"/>
  <c r="I20"/>
  <c r="J20" s="1"/>
  <c r="G18"/>
  <c r="I18"/>
  <c r="J18" s="1"/>
  <c r="G16"/>
  <c r="I16"/>
  <c r="J16" s="1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H15"/>
  <c r="K15"/>
  <c r="G15"/>
  <c r="I15"/>
  <c r="J15" s="1"/>
  <c r="H73" l="1"/>
  <c r="G73"/>
  <c r="K73"/>
  <c r="J73"/>
  <c r="I73"/>
</calcChain>
</file>

<file path=xl/comments1.xml><?xml version="1.0" encoding="utf-8"?>
<comments xmlns="http://schemas.openxmlformats.org/spreadsheetml/2006/main">
  <authors>
    <author>Auteur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Kilometers gereden in deze maand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Liters getankt in deze maand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Voor €x getankt in deze maand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Gemiddelde kosten per liter in deze maand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Gemiddelde kosten per kilometer in deze maand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Gemiddeld aantal kilometers per liter in deze maand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Gemiddeld aantal liters per 100 kilometer in deze maand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Gemiddeld aantal kilometers per dag in deze maand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Verzekeringskosten in deze maand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Verzekeringskosten per kilometer in deze maand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Wegenbelasting per maand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Wegenbelasting per kilometer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Afschrijving in deze maand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Afschrijving per kilometer in deze maand</t>
        </r>
      </text>
    </comment>
    <comment ref="S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Reparaties in deze maand</t>
        </r>
      </text>
    </comment>
    <comment ref="T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Reparatiekosten per kilometer in deze maand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Totale kosten per kilometer in deze maand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Totale kosten per kilometer minus afschrijving in deze maand</t>
        </r>
      </text>
    </comment>
  </commentList>
</comments>
</file>

<file path=xl/sharedStrings.xml><?xml version="1.0" encoding="utf-8"?>
<sst xmlns="http://schemas.openxmlformats.org/spreadsheetml/2006/main" count="41" uniqueCount="29">
  <si>
    <t>Datum</t>
  </si>
  <si>
    <t>Begin</t>
  </si>
  <si>
    <t>Eind</t>
  </si>
  <si>
    <t>Liters</t>
  </si>
  <si>
    <t>€</t>
  </si>
  <si>
    <r>
      <t>€/</t>
    </r>
    <r>
      <rPr>
        <sz val="11"/>
        <color theme="1"/>
        <rFont val="Calibri"/>
        <family val="2"/>
      </rPr>
      <t>ℓ</t>
    </r>
  </si>
  <si>
    <t>Dagen</t>
  </si>
  <si>
    <t>Km/dag</t>
  </si>
  <si>
    <t>Km's</t>
  </si>
  <si>
    <t>ℓ/100km</t>
  </si>
  <si>
    <t>Jaar</t>
  </si>
  <si>
    <t>Maand</t>
  </si>
  <si>
    <t>Verzekering</t>
  </si>
  <si>
    <t>€/km</t>
  </si>
  <si>
    <r>
      <t>km/</t>
    </r>
    <r>
      <rPr>
        <sz val="11"/>
        <color theme="1"/>
        <rFont val="Calibri"/>
        <family val="2"/>
      </rPr>
      <t>ℓ</t>
    </r>
  </si>
  <si>
    <t>Per km:</t>
  </si>
  <si>
    <t>In juni 2014:</t>
  </si>
  <si>
    <t>Afschrijving</t>
  </si>
  <si>
    <t>Belasting</t>
  </si>
  <si>
    <t>per km</t>
  </si>
  <si>
    <t>Tot kosten per km</t>
  </si>
  <si>
    <t>Kpk</t>
  </si>
  <si>
    <t>Reparaties</t>
  </si>
  <si>
    <t>Wtk</t>
  </si>
  <si>
    <t>Tot./Gem.</t>
  </si>
  <si>
    <t>Wtk-A</t>
  </si>
  <si>
    <t>TkpKm-Afschrijvingen</t>
  </si>
  <si>
    <t>1 : ?</t>
  </si>
  <si>
    <t>Wtk in %</t>
  </si>
</sst>
</file>

<file path=xl/styles.xml><?xml version="1.0" encoding="utf-8"?>
<styleSheet xmlns="http://schemas.openxmlformats.org/spreadsheetml/2006/main">
  <numFmts count="4">
    <numFmt numFmtId="44" formatCode="_ &quot;€&quot;\ * #,##0.00_ ;_ &quot;€&quot;\ * \-#,##0.00_ ;_ &quot;€&quot;\ * &quot;-&quot;??_ ;_ @_ "/>
    <numFmt numFmtId="164" formatCode="dd/mm/yy"/>
    <numFmt numFmtId="165" formatCode="_ &quot;€&quot;\ * #,##0.000_ ;_ &quot;€&quot;\ * \-#,##0.000_ ;_ &quot;€&quot;\ * &quot;-&quot;??_ ;_ @_ "/>
    <numFmt numFmtId="166" formatCode="&quot;1:&quot;#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Fill="1"/>
    <xf numFmtId="2" fontId="0" fillId="2" borderId="0" xfId="0" applyNumberFormat="1" applyFill="1"/>
    <xf numFmtId="1" fontId="0" fillId="2" borderId="0" xfId="0" applyNumberFormat="1" applyFill="1"/>
    <xf numFmtId="2" fontId="0" fillId="3" borderId="0" xfId="0" applyNumberFormat="1" applyFill="1"/>
    <xf numFmtId="0" fontId="0" fillId="0" borderId="0" xfId="0" applyAlignment="1"/>
    <xf numFmtId="2" fontId="0" fillId="0" borderId="0" xfId="0" applyNumberFormat="1" applyFill="1"/>
    <xf numFmtId="44" fontId="0" fillId="2" borderId="0" xfId="1" applyFont="1" applyFill="1"/>
    <xf numFmtId="44" fontId="0" fillId="0" borderId="0" xfId="1" applyFont="1"/>
    <xf numFmtId="165" fontId="0" fillId="2" borderId="0" xfId="1" applyNumberFormat="1" applyFont="1" applyFill="1"/>
    <xf numFmtId="44" fontId="0" fillId="0" borderId="0" xfId="1" applyFont="1" applyFill="1"/>
    <xf numFmtId="165" fontId="0" fillId="0" borderId="0" xfId="1" applyNumberFormat="1" applyFont="1" applyFill="1"/>
    <xf numFmtId="165" fontId="0" fillId="0" borderId="0" xfId="1" applyNumberFormat="1" applyFont="1"/>
    <xf numFmtId="166" fontId="0" fillId="2" borderId="0" xfId="0" applyNumberFormat="1" applyFill="1" applyAlignment="1">
      <alignment horizontal="right"/>
    </xf>
    <xf numFmtId="166" fontId="0" fillId="0" borderId="0" xfId="0" applyNumberFormat="1" applyFill="1"/>
    <xf numFmtId="165" fontId="5" fillId="2" borderId="0" xfId="1" applyNumberFormat="1" applyFont="1" applyFill="1"/>
    <xf numFmtId="44" fontId="5" fillId="2" borderId="0" xfId="1" applyFont="1" applyFill="1"/>
    <xf numFmtId="44" fontId="5" fillId="3" borderId="0" xfId="1" applyFont="1" applyFill="1"/>
    <xf numFmtId="165" fontId="0" fillId="3" borderId="0" xfId="1" applyNumberFormat="1" applyFont="1" applyFill="1"/>
    <xf numFmtId="0" fontId="1" fillId="0" borderId="0" xfId="0" applyNumberFormat="1" applyFont="1" applyFill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workbookViewId="0">
      <pane xSplit="1" ySplit="1" topLeftCell="B16" activePane="bottomRight" state="frozen"/>
      <selection pane="topRight" activeCell="B1" sqref="B1"/>
      <selection pane="bottomLeft" activeCell="A2" sqref="A2"/>
      <selection pane="bottomRight" activeCell="A28" sqref="A28"/>
    </sheetView>
  </sheetViews>
  <sheetFormatPr defaultRowHeight="15"/>
  <cols>
    <col min="1" max="1" width="10" customWidth="1"/>
    <col min="6" max="6" width="9.42578125" bestFit="1" customWidth="1"/>
    <col min="8" max="8" width="10.85546875" bestFit="1" customWidth="1"/>
    <col min="9" max="9" width="10.85546875" customWidth="1"/>
    <col min="10" max="10" width="6.140625" bestFit="1" customWidth="1"/>
    <col min="11" max="11" width="8.42578125" customWidth="1"/>
    <col min="13" max="13" width="10.5703125" bestFit="1" customWidth="1"/>
  </cols>
  <sheetData>
    <row r="1" spans="1:17">
      <c r="A1" t="s">
        <v>0</v>
      </c>
      <c r="B1" t="s">
        <v>1</v>
      </c>
      <c r="C1" t="s">
        <v>2</v>
      </c>
      <c r="D1" t="s">
        <v>8</v>
      </c>
      <c r="E1" t="s">
        <v>3</v>
      </c>
      <c r="F1" t="s">
        <v>4</v>
      </c>
      <c r="G1" t="s">
        <v>5</v>
      </c>
      <c r="H1" t="s">
        <v>14</v>
      </c>
      <c r="I1" t="s">
        <v>9</v>
      </c>
      <c r="J1" t="s">
        <v>27</v>
      </c>
      <c r="K1" t="s">
        <v>13</v>
      </c>
      <c r="L1" t="s">
        <v>6</v>
      </c>
      <c r="M1" t="s">
        <v>7</v>
      </c>
      <c r="N1" t="s">
        <v>21</v>
      </c>
      <c r="O1" t="s">
        <v>23</v>
      </c>
      <c r="P1" t="s">
        <v>25</v>
      </c>
      <c r="Q1" t="s">
        <v>28</v>
      </c>
    </row>
    <row r="2" spans="1:17">
      <c r="A2" s="1">
        <v>39968</v>
      </c>
      <c r="B2" s="2">
        <v>83205</v>
      </c>
      <c r="C2">
        <v>83357</v>
      </c>
      <c r="D2" s="2">
        <f>IF(C2="","",C2-B2)</f>
        <v>152</v>
      </c>
      <c r="E2" s="8">
        <v>48.07</v>
      </c>
      <c r="F2" s="12">
        <v>68.209999999999994</v>
      </c>
      <c r="G2" s="20">
        <f t="shared" ref="G2:G13" si="0">IF(AND(E2&gt;0,F2&gt;0),F2/E2,"")</f>
        <v>1.4189723320158101</v>
      </c>
      <c r="H2" s="4">
        <f>IF(AND(B2&gt;0,C2&gt;0,E2&gt;0,NOT(E2="")),(C2-B2)/E2,"")</f>
        <v>3.1620553359683794</v>
      </c>
      <c r="I2" s="4">
        <f>IF(AND(D2&gt;0,E2&gt;0,NOT(D2=""),NOT(E2="")),(E2/D2)*100,"")</f>
        <v>31.624999999999996</v>
      </c>
      <c r="J2" s="15">
        <f>IF(I2="","",100/I2)</f>
        <v>3.1620553359683798</v>
      </c>
      <c r="K2" s="9">
        <f>IF(AND(D2&gt;0,E2&gt;0,NOT(D2=""),NOT(E2="")),E2/F2,"")</f>
        <v>0.70473537604456826</v>
      </c>
      <c r="L2" s="5">
        <f t="shared" ref="L2:L11" si="1">IF(A3="","",A3-A2)</f>
        <v>2</v>
      </c>
      <c r="M2" s="4">
        <f>IF(L2="","",IF(AND(D2&gt;0,L2&gt;0,NOT(D2=""),NOT(E2="")),D2/L2,""))</f>
        <v>76</v>
      </c>
      <c r="N2" s="17">
        <f>IF(MONTH(A3)-1=MONTH(A2),IF(ISERROR(VLOOKUP(YEAR(A2)&amp;MONTH(A2),Totaaloverzicht!$A$2:$V$62,20,FALSE)),"",(VLOOKUP(YEAR(A2)&amp;MONTH(A2),Totaaloverzicht!$A$2:$V$62,21,FALSE))),IF(ISERROR(VLOOKUP(YEAR(A3)&amp;MONTH(A3),Totaaloverzicht!$A$2:$U$62,21,FALSE)),"",(VLOOKUP(YEAR(A3)&amp;MONTH(A3),Totaaloverzicht!$A$2:$V$62,21,FALSE))))</f>
        <v>0.35427160493827159</v>
      </c>
      <c r="O2" s="18">
        <f>IF(D3="","",D3*N2)</f>
        <v>334.07812345679008</v>
      </c>
      <c r="P2" s="19">
        <f>IF(D3="","",IF(ISERROR(VLOOKUP(YEAR(A3)&amp;MONTH(A3),Totaaloverzicht!$A$2:$V$62,22,FALSE)),"",(VLOOKUP(YEAR(A3)&amp;MONTH(A3),Totaaloverzicht!$A$2:$V$62,22,FALSE)*D3)))</f>
        <v>145.47812345679009</v>
      </c>
      <c r="Q2" s="6">
        <f t="shared" ref="Q2:Q65" si="2">IF(D3="","",P2/O2*100)</f>
        <v>43.546138834680789</v>
      </c>
    </row>
    <row r="3" spans="1:17">
      <c r="A3" s="1">
        <v>39970</v>
      </c>
      <c r="B3" s="2">
        <f t="shared" ref="B3:B12" si="3">IF(C2="","",IF(A3="","",C2))</f>
        <v>83357</v>
      </c>
      <c r="C3">
        <v>84300</v>
      </c>
      <c r="D3" s="2">
        <f>IF(C3="","",C3-B3)</f>
        <v>943</v>
      </c>
      <c r="E3" s="8">
        <v>57.8</v>
      </c>
      <c r="F3" s="10">
        <v>82.02</v>
      </c>
      <c r="G3" s="20">
        <f t="shared" si="0"/>
        <v>1.4190311418685122</v>
      </c>
      <c r="H3" s="4">
        <f>IF(AND(B3&gt;0,C3&gt;0,E3&gt;0,NOT(E3="")),(C3-B3)/E3,"")</f>
        <v>16.314878892733564</v>
      </c>
      <c r="I3" s="4">
        <f>IF(AND(D3&gt;0,E3&gt;0,NOT(D3=""),NOT(E3="")),(E3/D3)*100,"")</f>
        <v>6.1293743372216323</v>
      </c>
      <c r="J3" s="15">
        <f t="shared" ref="J3:J66" si="4">IF(I3="","",100/I3)</f>
        <v>16.314878892733567</v>
      </c>
      <c r="K3" s="9">
        <f>IF(AND(D3&gt;0,E3&gt;0,NOT(D3=""),NOT(E3="")),F3/D3,"")</f>
        <v>8.6977730646871684E-2</v>
      </c>
      <c r="L3" s="5">
        <f t="shared" si="1"/>
        <v>6</v>
      </c>
      <c r="M3" s="4">
        <f>IF(L3="","",IF(AND(D3&gt;0,L3&gt;0,NOT(D3=""),NOT(E3="")),D3/L3,""))</f>
        <v>157.16666666666666</v>
      </c>
      <c r="N3" s="17">
        <f>IF(MONTH(A4)-1=MONTH(A3),IF(ISERROR(VLOOKUP(YEAR(A3)&amp;MONTH(A3),Totaaloverzicht!$A$2:$V$62,20,FALSE)),"",(VLOOKUP(YEAR(A3)&amp;MONTH(A3),Totaaloverzicht!$A$2:$V$62,21,FALSE))),IF(ISERROR(VLOOKUP(YEAR(A4)&amp;MONTH(A4),Totaaloverzicht!$A$2:$U$62,21,FALSE)),"",(VLOOKUP(YEAR(A4)&amp;MONTH(A4),Totaaloverzicht!$A$2:$V$62,21,FALSE))))</f>
        <v>0.35427160493827159</v>
      </c>
      <c r="O3" s="18">
        <f t="shared" ref="O3:O65" si="5">IF(D4="","",D4*N3)</f>
        <v>329.4725925925926</v>
      </c>
      <c r="P3" s="19">
        <f>IF(D4="","",IF(ISERROR(VLOOKUP(YEAR(A4)&amp;MONTH(A4),Totaaloverzicht!$A$2:$V$62,22,FALSE)),"",(VLOOKUP(YEAR(A4)&amp;MONTH(A4),Totaaloverzicht!$A$2:$V$62,22,FALSE)*D4)))</f>
        <v>143.47259259259258</v>
      </c>
      <c r="Q3" s="6">
        <f t="shared" si="2"/>
        <v>43.546138834680789</v>
      </c>
    </row>
    <row r="4" spans="1:17">
      <c r="A4" s="1">
        <v>39976</v>
      </c>
      <c r="B4" s="2">
        <f t="shared" si="3"/>
        <v>84300</v>
      </c>
      <c r="C4">
        <v>85230</v>
      </c>
      <c r="D4" s="2">
        <f t="shared" ref="D4:D5" si="6">IF(C4="","",C4-B4)</f>
        <v>930</v>
      </c>
      <c r="E4" s="8">
        <v>55.98</v>
      </c>
      <c r="F4" s="10">
        <v>80</v>
      </c>
      <c r="G4" s="20">
        <f t="shared" si="0"/>
        <v>1.4290818149339051</v>
      </c>
      <c r="H4" s="4">
        <f t="shared" ref="H4:H5" si="7">IF(AND(B4&gt;0,C4&gt;0,E4&gt;0,NOT(E4="")),(C4-B4)/E4,"")</f>
        <v>16.613076098606648</v>
      </c>
      <c r="I4" s="4">
        <f t="shared" ref="I4:I5" si="8">IF(AND(D4&gt;0,E4&gt;0,NOT(D4=""),NOT(E4="")),(E4/D4)*100,"")</f>
        <v>6.0193548387096767</v>
      </c>
      <c r="J4" s="15">
        <f t="shared" si="4"/>
        <v>16.613076098606648</v>
      </c>
      <c r="K4" s="9">
        <f t="shared" ref="K4:K31" si="9">IF(AND(D4&gt;0,E4&gt;0,NOT(D4=""),NOT(E4="")),F4/D4,"")</f>
        <v>8.6021505376344093E-2</v>
      </c>
      <c r="L4" s="5">
        <f t="shared" si="1"/>
        <v>25</v>
      </c>
      <c r="M4" s="4">
        <f>IF(L4="","",IF(AND(D4&gt;0,L4&gt;0,NOT(D4=""),NOT(E4="")),D4/L4,""))</f>
        <v>37.200000000000003</v>
      </c>
      <c r="N4" s="17">
        <f>IF(MONTH(A5)-1=MONTH(A4),IF(ISERROR(VLOOKUP(YEAR(A4)&amp;MONTH(A4),Totaaloverzicht!$A$2:$V$62,20,FALSE)),"",(VLOOKUP(YEAR(A4)&amp;MONTH(A4),Totaaloverzicht!$A$2:$V$62,21,FALSE))),IF(ISERROR(VLOOKUP(YEAR(A5)&amp;MONTH(A5),Totaaloverzicht!$A$2:$U$62,21,FALSE)),"",(VLOOKUP(YEAR(A5)&amp;MONTH(A5),Totaaloverzicht!$A$2:$V$62,21,FALSE))))</f>
        <v>0.35427160493827159</v>
      </c>
      <c r="O4" s="18">
        <f t="shared" si="5"/>
        <v>325.22133333333329</v>
      </c>
      <c r="P4" s="19">
        <f>IF(D5="","",IF(ISERROR(VLOOKUP(YEAR(A5)&amp;MONTH(A5),Totaaloverzicht!$A$2:$V$62,22,FALSE)),"",(VLOOKUP(YEAR(A5)&amp;MONTH(A5),Totaaloverzicht!$A$2:$V$62,22,FALSE)*D5)))</f>
        <v>102.02923128792986</v>
      </c>
      <c r="Q4" s="6">
        <f t="shared" si="2"/>
        <v>31.372244324254005</v>
      </c>
    </row>
    <row r="5" spans="1:17">
      <c r="A5" s="1">
        <v>40001</v>
      </c>
      <c r="B5" s="2">
        <f t="shared" si="3"/>
        <v>85230</v>
      </c>
      <c r="C5">
        <v>86148</v>
      </c>
      <c r="D5" s="2">
        <f t="shared" si="6"/>
        <v>918</v>
      </c>
      <c r="E5" s="8">
        <v>58.72</v>
      </c>
      <c r="F5" s="10">
        <v>80.39</v>
      </c>
      <c r="G5" s="20">
        <f t="shared" si="0"/>
        <v>1.3690395095367849</v>
      </c>
      <c r="H5" s="4">
        <f t="shared" si="7"/>
        <v>15.633514986376023</v>
      </c>
      <c r="I5" s="4">
        <f t="shared" si="8"/>
        <v>6.3965141612200433</v>
      </c>
      <c r="J5" s="15">
        <f t="shared" si="4"/>
        <v>15.633514986376023</v>
      </c>
      <c r="K5" s="9">
        <f t="shared" si="9"/>
        <v>8.7570806100217863E-2</v>
      </c>
      <c r="L5" s="2">
        <f t="shared" si="1"/>
        <v>7</v>
      </c>
      <c r="M5" s="4">
        <f t="shared" ref="M5" si="10">IF(L5="","",IF(AND(D5&gt;0,L5&gt;0,NOT(D5=""),NOT(E5="")),D5/L5,""))</f>
        <v>131.14285714285714</v>
      </c>
      <c r="N5" s="17">
        <f>IF(MONTH(A6)-1=MONTH(A5),IF(ISERROR(VLOOKUP(YEAR(A5)&amp;MONTH(A5),Totaaloverzicht!$A$2:$V$62,20,FALSE)),"",(VLOOKUP(YEAR(A5)&amp;MONTH(A5),Totaaloverzicht!$A$2:$V$62,21,FALSE))),IF(ISERROR(VLOOKUP(YEAR(A6)&amp;MONTH(A6),Totaaloverzicht!$A$2:$U$62,21,FALSE)),"",(VLOOKUP(YEAR(A6)&amp;MONTH(A6),Totaaloverzicht!$A$2:$V$62,21,FALSE))))</f>
        <v>0.3111429534726905</v>
      </c>
      <c r="O5" s="18">
        <f t="shared" si="5"/>
        <v>311.14295347269052</v>
      </c>
      <c r="P5" s="19">
        <f>IF(D6="","",IF(ISERROR(VLOOKUP(YEAR(A6)&amp;MONTH(A6),Totaaloverzicht!$A$2:$V$62,22,FALSE)),"",(VLOOKUP(YEAR(A6)&amp;MONTH(A6),Totaaloverzicht!$A$2:$V$62,22,FALSE)*D6)))</f>
        <v>111.14295347269049</v>
      </c>
      <c r="Q5" s="6">
        <f t="shared" si="2"/>
        <v>35.720864712575171</v>
      </c>
    </row>
    <row r="6" spans="1:17">
      <c r="A6" s="1">
        <v>40008</v>
      </c>
      <c r="B6" s="2">
        <f t="shared" si="3"/>
        <v>86148</v>
      </c>
      <c r="C6">
        <v>87148</v>
      </c>
      <c r="D6" s="2">
        <f t="shared" ref="D6:D31" si="11">IF(C6="","",C6-B6)</f>
        <v>1000</v>
      </c>
      <c r="E6" s="8">
        <v>58.75</v>
      </c>
      <c r="F6" s="10">
        <v>83.37</v>
      </c>
      <c r="G6" s="20">
        <f t="shared" si="0"/>
        <v>1.4190638297872342</v>
      </c>
      <c r="H6" s="4">
        <f t="shared" ref="H6:H31" si="12">IF(AND(B6&gt;0,C6&gt;0,E6&gt;0,NOT(E6="")),(C6-B6)/E6,"")</f>
        <v>17.021276595744681</v>
      </c>
      <c r="I6" s="4">
        <f t="shared" ref="I6:I31" si="13">IF(AND(D6&gt;0,E6&gt;0,NOT(D6=""),NOT(E6="")),(E6/D6)*100,"")</f>
        <v>5.875</v>
      </c>
      <c r="J6" s="15">
        <f t="shared" si="4"/>
        <v>17.021276595744681</v>
      </c>
      <c r="K6" s="9">
        <f t="shared" si="9"/>
        <v>8.337E-2</v>
      </c>
      <c r="L6" s="2">
        <f t="shared" si="1"/>
        <v>14</v>
      </c>
      <c r="M6" s="4">
        <f t="shared" ref="M6:M31" si="14">IF(L6="","",IF(AND(D6&gt;0,L6&gt;0,NOT(D6=""),NOT(E6="")),D6/L6,""))</f>
        <v>71.428571428571431</v>
      </c>
      <c r="N6" s="17">
        <f>IF(MONTH(A7)-1=MONTH(A6),IF(ISERROR(VLOOKUP(YEAR(A6)&amp;MONTH(A6),Totaaloverzicht!$A$2:$V$62,20,FALSE)),"",(VLOOKUP(YEAR(A6)&amp;MONTH(A6),Totaaloverzicht!$A$2:$V$62,21,FALSE))),IF(ISERROR(VLOOKUP(YEAR(A7)&amp;MONTH(A7),Totaaloverzicht!$A$2:$U$62,21,FALSE)),"",(VLOOKUP(YEAR(A7)&amp;MONTH(A7),Totaaloverzicht!$A$2:$V$62,21,FALSE))))</f>
        <v>0.3111429534726905</v>
      </c>
      <c r="O6" s="18">
        <f t="shared" si="5"/>
        <v>326.07781523937962</v>
      </c>
      <c r="P6" s="19">
        <f>IF(D7="","",IF(ISERROR(VLOOKUP(YEAR(A7)&amp;MONTH(A7),Totaaloverzicht!$A$2:$V$62,22,FALSE)),"",(VLOOKUP(YEAR(A7)&amp;MONTH(A7),Totaaloverzicht!$A$2:$V$62,22,FALSE)*D7)))</f>
        <v>116.47781523937962</v>
      </c>
      <c r="Q6" s="6">
        <f t="shared" si="2"/>
        <v>35.720864712575171</v>
      </c>
    </row>
    <row r="7" spans="1:17">
      <c r="A7" s="1">
        <v>40022</v>
      </c>
      <c r="B7" s="2">
        <f t="shared" si="3"/>
        <v>87148</v>
      </c>
      <c r="C7">
        <v>88196</v>
      </c>
      <c r="D7" s="2">
        <f t="shared" si="11"/>
        <v>1048</v>
      </c>
      <c r="E7" s="8">
        <v>58.18</v>
      </c>
      <c r="F7" s="10">
        <v>83.72</v>
      </c>
      <c r="G7" s="20">
        <f t="shared" si="0"/>
        <v>1.4389824682021313</v>
      </c>
      <c r="H7" s="4">
        <f t="shared" si="12"/>
        <v>18.013062908215883</v>
      </c>
      <c r="I7" s="4">
        <f t="shared" si="13"/>
        <v>5.5515267175572518</v>
      </c>
      <c r="J7" s="15">
        <f t="shared" si="4"/>
        <v>18.013062908215883</v>
      </c>
      <c r="K7" s="9">
        <f t="shared" si="9"/>
        <v>7.9885496183206103E-2</v>
      </c>
      <c r="L7" s="2">
        <f t="shared" si="1"/>
        <v>21</v>
      </c>
      <c r="M7" s="4">
        <f t="shared" si="14"/>
        <v>49.904761904761905</v>
      </c>
      <c r="N7" s="17">
        <f>IF(MONTH(A8)-1=MONTH(A7),IF(ISERROR(VLOOKUP(YEAR(A7)&amp;MONTH(A7),Totaaloverzicht!$A$2:$V$62,20,FALSE)),"",(VLOOKUP(YEAR(A7)&amp;MONTH(A7),Totaaloverzicht!$A$2:$V$62,21,FALSE))),IF(ISERROR(VLOOKUP(YEAR(A8)&amp;MONTH(A8),Totaaloverzicht!$A$2:$U$62,21,FALSE)),"",(VLOOKUP(YEAR(A8)&amp;MONTH(A8),Totaaloverzicht!$A$2:$V$62,21,FALSE))))</f>
        <v>0.3111429534726905</v>
      </c>
      <c r="O7" s="18">
        <f t="shared" si="5"/>
        <v>280.33980107889414</v>
      </c>
      <c r="P7" s="19">
        <f>IF(D8="","",IF(ISERROR(VLOOKUP(YEAR(A8)&amp;MONTH(A8),Totaaloverzicht!$A$2:$V$62,22,FALSE)),"",(VLOOKUP(YEAR(A8)&amp;MONTH(A8),Totaaloverzicht!$A$2:$V$62,22,FALSE)*D8)))</f>
        <v>162.16999999999999</v>
      </c>
      <c r="Q7" s="6">
        <f t="shared" si="2"/>
        <v>57.847654659054847</v>
      </c>
    </row>
    <row r="8" spans="1:17">
      <c r="A8" s="1">
        <v>40043</v>
      </c>
      <c r="B8" s="2">
        <f t="shared" si="3"/>
        <v>88196</v>
      </c>
      <c r="C8">
        <v>89097</v>
      </c>
      <c r="D8" s="2">
        <f t="shared" si="11"/>
        <v>901</v>
      </c>
      <c r="E8" s="8">
        <v>55.98</v>
      </c>
      <c r="F8" s="10">
        <v>80</v>
      </c>
      <c r="G8" s="20">
        <f t="shared" si="0"/>
        <v>1.4290818149339051</v>
      </c>
      <c r="H8" s="4">
        <f t="shared" si="12"/>
        <v>16.095033940693106</v>
      </c>
      <c r="I8" s="4">
        <f t="shared" si="13"/>
        <v>6.2130965593784682</v>
      </c>
      <c r="J8" s="15">
        <f t="shared" si="4"/>
        <v>16.095033940693106</v>
      </c>
      <c r="K8" s="9">
        <f t="shared" si="9"/>
        <v>8.8790233074361818E-2</v>
      </c>
      <c r="L8" s="2">
        <f t="shared" si="1"/>
        <v>16</v>
      </c>
      <c r="M8" s="4">
        <f t="shared" si="14"/>
        <v>56.3125</v>
      </c>
      <c r="N8" s="17">
        <f>IF(MONTH(A9)-1=MONTH(A8),IF(ISERROR(VLOOKUP(YEAR(A8)&amp;MONTH(A8),Totaaloverzicht!$A$2:$V$62,20,FALSE)),"",(VLOOKUP(YEAR(A8)&amp;MONTH(A8),Totaaloverzicht!$A$2:$V$62,21,FALSE))),IF(ISERROR(VLOOKUP(YEAR(A9)&amp;MONTH(A9),Totaaloverzicht!$A$2:$U$62,21,FALSE)),"",(VLOOKUP(YEAR(A9)&amp;MONTH(A9),Totaaloverzicht!$A$2:$V$62,21,FALSE))))</f>
        <v>0.3799889012208657</v>
      </c>
      <c r="O8" s="18">
        <f t="shared" si="5"/>
        <v>348.82981132075474</v>
      </c>
      <c r="P8" s="19">
        <f>IF(D9="","",IF(ISERROR(VLOOKUP(YEAR(A9)&amp;MONTH(A9),Totaaloverzicht!$A$2:$V$62,22,FALSE)),"",(VLOOKUP(YEAR(A9)&amp;MONTH(A9),Totaaloverzicht!$A$2:$V$62,22,FALSE)*D9)))</f>
        <v>127.16398593200468</v>
      </c>
      <c r="Q8" s="6">
        <f t="shared" si="2"/>
        <v>36.454449076623014</v>
      </c>
    </row>
    <row r="9" spans="1:17">
      <c r="A9" s="1">
        <v>40059</v>
      </c>
      <c r="B9" s="2">
        <f t="shared" si="3"/>
        <v>89097</v>
      </c>
      <c r="C9">
        <v>90015</v>
      </c>
      <c r="D9" s="2">
        <f t="shared" si="11"/>
        <v>918</v>
      </c>
      <c r="E9" s="8">
        <v>58.05</v>
      </c>
      <c r="F9" s="10">
        <v>79.47</v>
      </c>
      <c r="G9" s="20">
        <f t="shared" si="0"/>
        <v>1.3689922480620156</v>
      </c>
      <c r="H9" s="4">
        <f t="shared" si="12"/>
        <v>15.813953488372094</v>
      </c>
      <c r="I9" s="4">
        <f t="shared" si="13"/>
        <v>6.3235294117647056</v>
      </c>
      <c r="J9" s="15">
        <f t="shared" si="4"/>
        <v>15.813953488372094</v>
      </c>
      <c r="K9" s="9">
        <f t="shared" si="9"/>
        <v>8.6568627450980387E-2</v>
      </c>
      <c r="L9" s="2">
        <f t="shared" si="1"/>
        <v>19</v>
      </c>
      <c r="M9" s="4">
        <f t="shared" si="14"/>
        <v>48.315789473684212</v>
      </c>
      <c r="N9" s="17">
        <f>IF(MONTH(A10)-1=MONTH(A9),IF(ISERROR(VLOOKUP(YEAR(A9)&amp;MONTH(A9),Totaaloverzicht!$A$2:$V$62,20,FALSE)),"",(VLOOKUP(YEAR(A9)&amp;MONTH(A9),Totaaloverzicht!$A$2:$V$62,21,FALSE))),IF(ISERROR(VLOOKUP(YEAR(A10)&amp;MONTH(A10),Totaaloverzicht!$A$2:$U$62,21,FALSE)),"",(VLOOKUP(YEAR(A10)&amp;MONTH(A10),Totaaloverzicht!$A$2:$V$62,21,FALSE))))</f>
        <v>0.3385228604923799</v>
      </c>
      <c r="O9" s="18">
        <f t="shared" si="5"/>
        <v>266.75601406799535</v>
      </c>
      <c r="P9" s="19">
        <f>IF(D10="","",IF(ISERROR(VLOOKUP(YEAR(A10)&amp;MONTH(A10),Totaaloverzicht!$A$2:$V$62,22,FALSE)),"",(VLOOKUP(YEAR(A10)&amp;MONTH(A10),Totaaloverzicht!$A$2:$V$62,22,FALSE)*D10)))</f>
        <v>109.1560140679953</v>
      </c>
      <c r="Q9" s="6">
        <f t="shared" si="2"/>
        <v>40.919794985455042</v>
      </c>
    </row>
    <row r="10" spans="1:17">
      <c r="A10" s="1">
        <v>40078</v>
      </c>
      <c r="B10" s="2">
        <f t="shared" si="3"/>
        <v>90015</v>
      </c>
      <c r="C10">
        <v>90803</v>
      </c>
      <c r="D10" s="2">
        <f t="shared" si="11"/>
        <v>788</v>
      </c>
      <c r="E10" s="8">
        <v>53.38</v>
      </c>
      <c r="F10" s="10">
        <v>74.680000000000007</v>
      </c>
      <c r="G10" s="20">
        <f t="shared" si="0"/>
        <v>1.3990258523791683</v>
      </c>
      <c r="H10" s="4">
        <f t="shared" si="12"/>
        <v>14.762083177219932</v>
      </c>
      <c r="I10" s="4">
        <f t="shared" si="13"/>
        <v>6.7741116751269033</v>
      </c>
      <c r="J10" s="15">
        <f t="shared" si="4"/>
        <v>14.762083177219933</v>
      </c>
      <c r="K10" s="9">
        <f t="shared" si="9"/>
        <v>9.4771573604060924E-2</v>
      </c>
      <c r="L10" s="2">
        <f t="shared" si="1"/>
        <v>19</v>
      </c>
      <c r="M10" s="4">
        <f t="shared" si="14"/>
        <v>41.473684210526315</v>
      </c>
      <c r="N10" s="17">
        <f>IF(MONTH(A11)-1=MONTH(A10),IF(ISERROR(VLOOKUP(YEAR(A10)&amp;MONTH(A10),Totaaloverzicht!$A$2:$V$62,20,FALSE)),"",(VLOOKUP(YEAR(A10)&amp;MONTH(A10),Totaaloverzicht!$A$2:$V$62,21,FALSE))),IF(ISERROR(VLOOKUP(YEAR(A11)&amp;MONTH(A11),Totaaloverzicht!$A$2:$U$62,21,FALSE)),"",(VLOOKUP(YEAR(A11)&amp;MONTH(A11),Totaaloverzicht!$A$2:$V$62,21,FALSE))))</f>
        <v>0.3385228604923799</v>
      </c>
      <c r="O10" s="18">
        <f t="shared" si="5"/>
        <v>248.81430246189922</v>
      </c>
      <c r="P10" s="19">
        <f>IF(D11="","",IF(ISERROR(VLOOKUP(YEAR(A11)&amp;MONTH(A11),Totaaloverzicht!$A$2:$V$62,22,FALSE)),"",(VLOOKUP(YEAR(A11)&amp;MONTH(A11),Totaaloverzicht!$A$2:$V$62,22,FALSE)*D11)))</f>
        <v>154.19</v>
      </c>
      <c r="Q10" s="6">
        <f t="shared" si="2"/>
        <v>61.969910280222336</v>
      </c>
    </row>
    <row r="11" spans="1:17">
      <c r="A11" s="1">
        <v>40097</v>
      </c>
      <c r="B11" s="2">
        <f t="shared" si="3"/>
        <v>90803</v>
      </c>
      <c r="C11">
        <v>91538</v>
      </c>
      <c r="D11" s="2">
        <f t="shared" si="11"/>
        <v>735</v>
      </c>
      <c r="E11" s="8">
        <v>56.94</v>
      </c>
      <c r="F11" s="10">
        <v>76.81</v>
      </c>
      <c r="G11" s="20">
        <f t="shared" si="0"/>
        <v>1.3489638215665614</v>
      </c>
      <c r="H11" s="4">
        <f t="shared" si="12"/>
        <v>12.908324552160169</v>
      </c>
      <c r="I11" s="4">
        <f t="shared" si="13"/>
        <v>7.7469387755102037</v>
      </c>
      <c r="J11" s="15">
        <f t="shared" si="4"/>
        <v>12.908324552160169</v>
      </c>
      <c r="K11" s="9">
        <f t="shared" si="9"/>
        <v>0.10450340136054422</v>
      </c>
      <c r="L11" s="2">
        <f t="shared" si="1"/>
        <v>28</v>
      </c>
      <c r="M11" s="4">
        <f t="shared" si="14"/>
        <v>26.25</v>
      </c>
      <c r="N11" s="17">
        <f>IF(MONTH(A12)-1=MONTH(A11),IF(ISERROR(VLOOKUP(YEAR(A11)&amp;MONTH(A11),Totaaloverzicht!$A$2:$V$62,20,FALSE)),"",(VLOOKUP(YEAR(A11)&amp;MONTH(A11),Totaaloverzicht!$A$2:$V$62,21,FALSE))),IF(ISERROR(VLOOKUP(YEAR(A12)&amp;MONTH(A12),Totaaloverzicht!$A$2:$U$62,21,FALSE)),"",(VLOOKUP(YEAR(A12)&amp;MONTH(A12),Totaaloverzicht!$A$2:$V$62,21,FALSE))))</f>
        <v>0.40978231292517009</v>
      </c>
      <c r="O11" s="18">
        <f t="shared" si="5"/>
        <v>334.79214965986398</v>
      </c>
      <c r="P11" s="19">
        <f>IF(D12="","",IF(ISERROR(VLOOKUP(YEAR(A12)&amp;MONTH(A12),Totaaloverzicht!$A$2:$V$62,22,FALSE)),"",(VLOOKUP(YEAR(A12)&amp;MONTH(A12),Totaaloverzicht!$A$2:$V$62,22,FALSE)*D12)))</f>
        <v>114.60996090695856</v>
      </c>
      <c r="Q11" s="6">
        <f t="shared" si="2"/>
        <v>34.23316855649032</v>
      </c>
    </row>
    <row r="12" spans="1:17">
      <c r="A12" s="1">
        <v>40125</v>
      </c>
      <c r="B12" s="2">
        <f t="shared" si="3"/>
        <v>91538</v>
      </c>
      <c r="C12">
        <v>92355</v>
      </c>
      <c r="D12" s="2">
        <f t="shared" si="11"/>
        <v>817</v>
      </c>
      <c r="E12" s="8">
        <v>44.59</v>
      </c>
      <c r="F12" s="10">
        <v>59.53</v>
      </c>
      <c r="G12" s="20">
        <f t="shared" si="0"/>
        <v>1.335052702399641</v>
      </c>
      <c r="H12" s="4">
        <f t="shared" si="12"/>
        <v>18.322493832697912</v>
      </c>
      <c r="I12" s="4">
        <f t="shared" si="13"/>
        <v>5.4577723378212974</v>
      </c>
      <c r="J12" s="15">
        <f t="shared" si="4"/>
        <v>18.322493832697916</v>
      </c>
      <c r="K12" s="9">
        <f t="shared" si="9"/>
        <v>7.2864137086903299E-2</v>
      </c>
      <c r="L12" s="2">
        <f t="shared" ref="L12:L31" si="15">IF(A13="","",A13-A12)</f>
        <v>12</v>
      </c>
      <c r="M12" s="4">
        <f t="shared" si="14"/>
        <v>68.083333333333329</v>
      </c>
      <c r="N12" s="17">
        <f>IF(MONTH(A13)-1=MONTH(A12),IF(ISERROR(VLOOKUP(YEAR(A12)&amp;MONTH(A12),Totaaloverzicht!$A$2:$V$62,20,FALSE)),"",(VLOOKUP(YEAR(A12)&amp;MONTH(A12),Totaaloverzicht!$A$2:$V$62,21,FALSE))),IF(ISERROR(VLOOKUP(YEAR(A13)&amp;MONTH(A13),Totaaloverzicht!$A$2:$U$62,21,FALSE)),"",(VLOOKUP(YEAR(A13)&amp;MONTH(A13),Totaaloverzicht!$A$2:$V$62,21,FALSE))))</f>
        <v>0.34028146989835811</v>
      </c>
      <c r="O12" s="18">
        <f t="shared" si="5"/>
        <v>157.21003909304144</v>
      </c>
      <c r="P12" s="19">
        <f>IF(D13="","",IF(ISERROR(VLOOKUP(YEAR(A13)&amp;MONTH(A13),Totaaloverzicht!$A$2:$V$62,22,FALSE)),"",(VLOOKUP(YEAR(A13)&amp;MONTH(A13),Totaaloverzicht!$A$2:$V$62,22,FALSE)*D13)))</f>
        <v>64.810039093041439</v>
      </c>
      <c r="Q12" s="6">
        <f t="shared" si="2"/>
        <v>41.225127521713155</v>
      </c>
    </row>
    <row r="13" spans="1:17">
      <c r="A13" s="1">
        <v>40137</v>
      </c>
      <c r="B13" s="2">
        <f t="shared" ref="B13:B31" si="16">IF(C12="","",IF(A13="","",C12))</f>
        <v>92355</v>
      </c>
      <c r="C13">
        <v>92817</v>
      </c>
      <c r="D13" s="2">
        <f t="shared" si="11"/>
        <v>462</v>
      </c>
      <c r="E13" s="8">
        <v>30.47</v>
      </c>
      <c r="F13" s="10">
        <v>42.51</v>
      </c>
      <c r="G13" s="20">
        <f t="shared" si="0"/>
        <v>1.3951427633738103</v>
      </c>
      <c r="H13" s="4">
        <f t="shared" si="12"/>
        <v>15.16245487364621</v>
      </c>
      <c r="I13" s="4">
        <f t="shared" si="13"/>
        <v>6.5952380952380958</v>
      </c>
      <c r="J13" s="15">
        <f t="shared" si="4"/>
        <v>15.162454873646208</v>
      </c>
      <c r="K13" s="9">
        <f t="shared" si="9"/>
        <v>9.2012987012987005E-2</v>
      </c>
      <c r="L13" s="2">
        <f t="shared" si="15"/>
        <v>7</v>
      </c>
      <c r="M13" s="4">
        <f t="shared" si="14"/>
        <v>66</v>
      </c>
      <c r="N13" s="17">
        <f>IF(MONTH(A14)-1=MONTH(A13),IF(ISERROR(VLOOKUP(YEAR(A13)&amp;MONTH(A13),Totaaloverzicht!$A$2:$V$62,20,FALSE)),"",(VLOOKUP(YEAR(A13)&amp;MONTH(A13),Totaaloverzicht!$A$2:$V$62,21,FALSE))),IF(ISERROR(VLOOKUP(YEAR(A14)&amp;MONTH(A14),Totaaloverzicht!$A$2:$U$62,21,FALSE)),"",(VLOOKUP(YEAR(A14)&amp;MONTH(A14),Totaaloverzicht!$A$2:$V$62,21,FALSE))))</f>
        <v>0.34028146989835811</v>
      </c>
      <c r="O13" s="18">
        <f t="shared" si="5"/>
        <v>214.03704456606727</v>
      </c>
      <c r="P13" s="19">
        <f>IF(D14="","",IF(ISERROR(VLOOKUP(YEAR(A14)&amp;MONTH(A14),Totaaloverzicht!$A$2:$V$62,22,FALSE)),"",(VLOOKUP(YEAR(A14)&amp;MONTH(A14),Totaaloverzicht!$A$2:$V$62,22,FALSE)*D14)))</f>
        <v>88.23704456606724</v>
      </c>
      <c r="Q13" s="6">
        <f t="shared" si="2"/>
        <v>41.225127521713148</v>
      </c>
    </row>
    <row r="14" spans="1:17">
      <c r="A14" s="1">
        <v>40144</v>
      </c>
      <c r="B14" s="2">
        <f t="shared" si="16"/>
        <v>92817</v>
      </c>
      <c r="C14">
        <v>93446</v>
      </c>
      <c r="D14" s="2">
        <f t="shared" si="11"/>
        <v>629</v>
      </c>
      <c r="E14" s="8">
        <v>53.82</v>
      </c>
      <c r="F14" s="10">
        <v>77.45</v>
      </c>
      <c r="G14" s="20">
        <f>IF(AND(E14&gt;0,F14&gt;0),F14/E14,"")</f>
        <v>1.4390561129691566</v>
      </c>
      <c r="H14" s="4">
        <f t="shared" si="12"/>
        <v>11.687105165366034</v>
      </c>
      <c r="I14" s="4">
        <f t="shared" si="13"/>
        <v>8.5564387917329086</v>
      </c>
      <c r="J14" s="15">
        <f t="shared" si="4"/>
        <v>11.687105165366036</v>
      </c>
      <c r="K14" s="9">
        <f t="shared" si="9"/>
        <v>0.12313195548489667</v>
      </c>
      <c r="L14" s="2">
        <f t="shared" si="15"/>
        <v>48</v>
      </c>
      <c r="M14" s="4">
        <f t="shared" si="14"/>
        <v>13.104166666666666</v>
      </c>
      <c r="N14" s="17" t="str">
        <f>IF(MONTH(A15)-1=MONTH(A14),IF(ISERROR(VLOOKUP(YEAR(A14)&amp;MONTH(A14),Totaaloverzicht!$A$2:$V$62,20,FALSE)),"",(VLOOKUP(YEAR(A14)&amp;MONTH(A14),Totaaloverzicht!$A$2:$V$62,21,FALSE))),IF(ISERROR(VLOOKUP(YEAR(A15)&amp;MONTH(A15),Totaaloverzicht!$A$2:$U$62,21,FALSE)),"",(VLOOKUP(YEAR(A15)&amp;MONTH(A15),Totaaloverzicht!$A$2:$V$62,21,FALSE))))</f>
        <v/>
      </c>
      <c r="O14" s="18" t="e">
        <f t="shared" si="5"/>
        <v>#VALUE!</v>
      </c>
      <c r="P14" s="19" t="e">
        <f>IF(D15="","",IF(ISERROR(VLOOKUP(YEAR(A15)&amp;MONTH(A15),Totaaloverzicht!$A$2:$V$62,22,FALSE)),"",(VLOOKUP(YEAR(A15)&amp;MONTH(A15),Totaaloverzicht!$A$2:$V$62,22,FALSE)*D15)))</f>
        <v>#VALUE!</v>
      </c>
      <c r="Q14" s="6" t="e">
        <f t="shared" si="2"/>
        <v>#VALUE!</v>
      </c>
    </row>
    <row r="15" spans="1:17">
      <c r="A15" s="1">
        <v>40192</v>
      </c>
      <c r="B15" s="2">
        <f t="shared" si="16"/>
        <v>93446</v>
      </c>
      <c r="C15">
        <v>94168</v>
      </c>
      <c r="D15" s="2">
        <f t="shared" si="11"/>
        <v>722</v>
      </c>
      <c r="E15" s="8">
        <v>52.52</v>
      </c>
      <c r="F15" s="10">
        <v>75.05</v>
      </c>
      <c r="G15" s="20">
        <f t="shared" ref="G15:G71" si="17">IF(AND(E15&gt;0,F15&gt;0),F15/E15,"")</f>
        <v>1.4289794364051789</v>
      </c>
      <c r="H15" s="4">
        <f t="shared" si="12"/>
        <v>13.747143945163746</v>
      </c>
      <c r="I15" s="4">
        <f t="shared" si="13"/>
        <v>7.2742382271468147</v>
      </c>
      <c r="J15" s="15">
        <f t="shared" si="4"/>
        <v>13.747143945163746</v>
      </c>
      <c r="K15" s="9">
        <f t="shared" si="9"/>
        <v>0.10394736842105262</v>
      </c>
      <c r="L15" s="2">
        <f t="shared" si="15"/>
        <v>29</v>
      </c>
      <c r="M15" s="4">
        <f t="shared" si="14"/>
        <v>24.896551724137932</v>
      </c>
      <c r="N15" s="17" t="str">
        <f>IF(MONTH(A16)-1=MONTH(A15),IF(ISERROR(VLOOKUP(YEAR(A15)&amp;MONTH(A15),Totaaloverzicht!$A$2:$V$62,20,FALSE)),"",(VLOOKUP(YEAR(A15)&amp;MONTH(A15),Totaaloverzicht!$A$2:$V$62,21,FALSE))),IF(ISERROR(VLOOKUP(YEAR(A16)&amp;MONTH(A16),Totaaloverzicht!$A$2:$U$62,21,FALSE)),"",(VLOOKUP(YEAR(A16)&amp;MONTH(A16),Totaaloverzicht!$A$2:$V$62,21,FALSE))))</f>
        <v/>
      </c>
      <c r="O15" s="18" t="e">
        <f t="shared" si="5"/>
        <v>#VALUE!</v>
      </c>
      <c r="P15" s="19" t="e">
        <f>IF(D16="","",IF(ISERROR(VLOOKUP(YEAR(A16)&amp;MONTH(A16),Totaaloverzicht!$A$2:$V$62,22,FALSE)),"",(VLOOKUP(YEAR(A16)&amp;MONTH(A16),Totaaloverzicht!$A$2:$V$62,22,FALSE)*D16)))</f>
        <v>#VALUE!</v>
      </c>
      <c r="Q15" s="6" t="e">
        <f t="shared" si="2"/>
        <v>#VALUE!</v>
      </c>
    </row>
    <row r="16" spans="1:17">
      <c r="A16" s="1">
        <v>40221</v>
      </c>
      <c r="B16" s="2">
        <f t="shared" si="16"/>
        <v>94168</v>
      </c>
      <c r="C16">
        <v>94966</v>
      </c>
      <c r="D16" s="2">
        <f t="shared" si="11"/>
        <v>798</v>
      </c>
      <c r="E16" s="8">
        <v>50.03</v>
      </c>
      <c r="F16" s="10">
        <v>78</v>
      </c>
      <c r="G16" s="20">
        <f t="shared" si="17"/>
        <v>1.5590645612632421</v>
      </c>
      <c r="H16" s="4">
        <f t="shared" si="12"/>
        <v>15.950429742154707</v>
      </c>
      <c r="I16" s="4">
        <f t="shared" si="13"/>
        <v>6.2694235588972429</v>
      </c>
      <c r="J16" s="15">
        <f t="shared" si="4"/>
        <v>15.950429742154707</v>
      </c>
      <c r="K16" s="9">
        <f t="shared" si="9"/>
        <v>9.7744360902255634E-2</v>
      </c>
      <c r="L16" s="2">
        <f t="shared" si="15"/>
        <v>29</v>
      </c>
      <c r="M16" s="4">
        <f t="shared" si="14"/>
        <v>27.517241379310345</v>
      </c>
      <c r="N16" s="17" t="str">
        <f>IF(MONTH(A17)-1=MONTH(A16),IF(ISERROR(VLOOKUP(YEAR(A16)&amp;MONTH(A16),Totaaloverzicht!$A$2:$V$62,20,FALSE)),"",(VLOOKUP(YEAR(A16)&amp;MONTH(A16),Totaaloverzicht!$A$2:$V$62,21,FALSE))),IF(ISERROR(VLOOKUP(YEAR(A17)&amp;MONTH(A17),Totaaloverzicht!$A$2:$U$62,21,FALSE)),"",(VLOOKUP(YEAR(A17)&amp;MONTH(A17),Totaaloverzicht!$A$2:$V$62,21,FALSE))))</f>
        <v/>
      </c>
      <c r="O16" s="18" t="e">
        <f t="shared" si="5"/>
        <v>#VALUE!</v>
      </c>
      <c r="P16" s="19" t="e">
        <f>IF(D17="","",IF(ISERROR(VLOOKUP(YEAR(A17)&amp;MONTH(A17),Totaaloverzicht!$A$2:$V$62,22,FALSE)),"",(VLOOKUP(YEAR(A17)&amp;MONTH(A17),Totaaloverzicht!$A$2:$V$62,22,FALSE)*D17)))</f>
        <v>#VALUE!</v>
      </c>
      <c r="Q16" s="6" t="e">
        <f t="shared" si="2"/>
        <v>#VALUE!</v>
      </c>
    </row>
    <row r="17" spans="1:17">
      <c r="A17" s="1">
        <v>40250</v>
      </c>
      <c r="B17" s="2">
        <f t="shared" si="16"/>
        <v>94966</v>
      </c>
      <c r="C17">
        <v>95702</v>
      </c>
      <c r="D17" s="2">
        <f t="shared" si="11"/>
        <v>736</v>
      </c>
      <c r="E17" s="8">
        <v>57.61</v>
      </c>
      <c r="F17" s="10">
        <v>88.66</v>
      </c>
      <c r="G17" s="20">
        <f t="shared" si="17"/>
        <v>1.538968929005381</v>
      </c>
      <c r="H17" s="4">
        <f t="shared" si="12"/>
        <v>12.775559798646068</v>
      </c>
      <c r="I17" s="4">
        <f t="shared" si="13"/>
        <v>7.8274456521739131</v>
      </c>
      <c r="J17" s="15">
        <f t="shared" si="4"/>
        <v>12.775559798646068</v>
      </c>
      <c r="K17" s="9">
        <f t="shared" si="9"/>
        <v>0.12046195652173912</v>
      </c>
      <c r="L17" s="2">
        <f t="shared" si="15"/>
        <v>57</v>
      </c>
      <c r="M17" s="4">
        <f t="shared" si="14"/>
        <v>12.912280701754385</v>
      </c>
      <c r="N17" s="17" t="str">
        <f>IF(MONTH(A18)-1=MONTH(A17),IF(ISERROR(VLOOKUP(YEAR(A17)&amp;MONTH(A17),Totaaloverzicht!$A$2:$V$62,20,FALSE)),"",(VLOOKUP(YEAR(A17)&amp;MONTH(A17),Totaaloverzicht!$A$2:$V$62,21,FALSE))),IF(ISERROR(VLOOKUP(YEAR(A18)&amp;MONTH(A18),Totaaloverzicht!$A$2:$U$62,21,FALSE)),"",(VLOOKUP(YEAR(A18)&amp;MONTH(A18),Totaaloverzicht!$A$2:$V$62,21,FALSE))))</f>
        <v/>
      </c>
      <c r="O17" s="18" t="e">
        <f t="shared" si="5"/>
        <v>#VALUE!</v>
      </c>
      <c r="P17" s="19" t="e">
        <f>IF(D18="","",IF(ISERROR(VLOOKUP(YEAR(A18)&amp;MONTH(A18),Totaaloverzicht!$A$2:$V$62,22,FALSE)),"",(VLOOKUP(YEAR(A18)&amp;MONTH(A18),Totaaloverzicht!$A$2:$V$62,22,FALSE)*D18)))</f>
        <v>#VALUE!</v>
      </c>
      <c r="Q17" s="6" t="e">
        <f t="shared" si="2"/>
        <v>#VALUE!</v>
      </c>
    </row>
    <row r="18" spans="1:17">
      <c r="A18" s="1">
        <v>40307</v>
      </c>
      <c r="B18" s="2">
        <f t="shared" si="16"/>
        <v>95702</v>
      </c>
      <c r="C18">
        <v>96616</v>
      </c>
      <c r="D18" s="2">
        <f t="shared" si="11"/>
        <v>914</v>
      </c>
      <c r="E18" s="8">
        <v>59.99</v>
      </c>
      <c r="F18" s="10">
        <v>91.12</v>
      </c>
      <c r="G18" s="20">
        <f t="shared" si="17"/>
        <v>1.5189198199699949</v>
      </c>
      <c r="H18" s="4">
        <f t="shared" si="12"/>
        <v>15.235872645440907</v>
      </c>
      <c r="I18" s="4">
        <f t="shared" si="13"/>
        <v>6.5634573304157549</v>
      </c>
      <c r="J18" s="15">
        <f t="shared" si="4"/>
        <v>15.235872645440907</v>
      </c>
      <c r="K18" s="9">
        <f t="shared" si="9"/>
        <v>9.9693654266958434E-2</v>
      </c>
      <c r="L18" s="2">
        <f t="shared" si="15"/>
        <v>17</v>
      </c>
      <c r="M18" s="4">
        <f t="shared" si="14"/>
        <v>53.764705882352942</v>
      </c>
      <c r="N18" s="17" t="str">
        <f>IF(MONTH(A19)-1=MONTH(A18),IF(ISERROR(VLOOKUP(YEAR(A18)&amp;MONTH(A18),Totaaloverzicht!$A$2:$V$62,20,FALSE)),"",(VLOOKUP(YEAR(A18)&amp;MONTH(A18),Totaaloverzicht!$A$2:$V$62,21,FALSE))),IF(ISERROR(VLOOKUP(YEAR(A19)&amp;MONTH(A19),Totaaloverzicht!$A$2:$U$62,21,FALSE)),"",(VLOOKUP(YEAR(A19)&amp;MONTH(A19),Totaaloverzicht!$A$2:$V$62,21,FALSE))))</f>
        <v/>
      </c>
      <c r="O18" s="18" t="e">
        <f t="shared" si="5"/>
        <v>#VALUE!</v>
      </c>
      <c r="P18" s="19" t="e">
        <f>IF(D19="","",IF(ISERROR(VLOOKUP(YEAR(A19)&amp;MONTH(A19),Totaaloverzicht!$A$2:$V$62,22,FALSE)),"",(VLOOKUP(YEAR(A19)&amp;MONTH(A19),Totaaloverzicht!$A$2:$V$62,22,FALSE)*D19)))</f>
        <v>#VALUE!</v>
      </c>
      <c r="Q18" s="6" t="e">
        <f t="shared" si="2"/>
        <v>#VALUE!</v>
      </c>
    </row>
    <row r="19" spans="1:17">
      <c r="A19" s="1">
        <v>40324</v>
      </c>
      <c r="B19" s="2">
        <f t="shared" si="16"/>
        <v>96616</v>
      </c>
      <c r="C19">
        <v>97547</v>
      </c>
      <c r="D19" s="2">
        <f t="shared" si="11"/>
        <v>931</v>
      </c>
      <c r="E19" s="8">
        <v>57.57</v>
      </c>
      <c r="F19" s="10">
        <v>85.72</v>
      </c>
      <c r="G19" s="20">
        <f t="shared" si="17"/>
        <v>1.4889699496265416</v>
      </c>
      <c r="H19" s="4">
        <f t="shared" si="12"/>
        <v>16.171617161716171</v>
      </c>
      <c r="I19" s="4">
        <f t="shared" si="13"/>
        <v>6.1836734693877551</v>
      </c>
      <c r="J19" s="15">
        <f t="shared" si="4"/>
        <v>16.171617161716171</v>
      </c>
      <c r="K19" s="9">
        <f t="shared" si="9"/>
        <v>9.2073039742212676E-2</v>
      </c>
      <c r="L19" s="2">
        <f t="shared" si="15"/>
        <v>0</v>
      </c>
      <c r="M19" s="4" t="str">
        <f t="shared" si="14"/>
        <v/>
      </c>
      <c r="N19" s="17" t="str">
        <f>IF(MONTH(A20)-1=MONTH(A19),IF(ISERROR(VLOOKUP(YEAR(A19)&amp;MONTH(A19),Totaaloverzicht!$A$2:$V$62,20,FALSE)),"",(VLOOKUP(YEAR(A19)&amp;MONTH(A19),Totaaloverzicht!$A$2:$V$62,21,FALSE))),IF(ISERROR(VLOOKUP(YEAR(A20)&amp;MONTH(A20),Totaaloverzicht!$A$2:$U$62,21,FALSE)),"",(VLOOKUP(YEAR(A20)&amp;MONTH(A20),Totaaloverzicht!$A$2:$V$62,21,FALSE))))</f>
        <v/>
      </c>
      <c r="O19" s="18" t="e">
        <f t="shared" si="5"/>
        <v>#VALUE!</v>
      </c>
      <c r="P19" s="19" t="e">
        <f>IF(D20="","",IF(ISERROR(VLOOKUP(YEAR(A20)&amp;MONTH(A20),Totaaloverzicht!$A$2:$V$62,22,FALSE)),"",(VLOOKUP(YEAR(A20)&amp;MONTH(A20),Totaaloverzicht!$A$2:$V$62,22,FALSE)*D20)))</f>
        <v>#VALUE!</v>
      </c>
      <c r="Q19" s="6" t="e">
        <f t="shared" si="2"/>
        <v>#VALUE!</v>
      </c>
    </row>
    <row r="20" spans="1:17">
      <c r="A20" s="1">
        <v>40324</v>
      </c>
      <c r="B20" s="2">
        <f t="shared" si="16"/>
        <v>97547</v>
      </c>
      <c r="C20">
        <v>97947</v>
      </c>
      <c r="D20" s="2">
        <f t="shared" si="11"/>
        <v>400</v>
      </c>
      <c r="E20" s="8">
        <v>23.86</v>
      </c>
      <c r="F20" s="10">
        <v>27.68</v>
      </c>
      <c r="G20" s="20">
        <f t="shared" si="17"/>
        <v>1.1601005867560772</v>
      </c>
      <c r="H20" s="4">
        <f t="shared" si="12"/>
        <v>16.764459346186086</v>
      </c>
      <c r="I20" s="4">
        <f t="shared" si="13"/>
        <v>5.9649999999999999</v>
      </c>
      <c r="J20" s="15">
        <f t="shared" si="4"/>
        <v>16.764459346186086</v>
      </c>
      <c r="K20" s="9">
        <f t="shared" si="9"/>
        <v>6.9199999999999998E-2</v>
      </c>
      <c r="L20" s="2">
        <f t="shared" si="15"/>
        <v>17</v>
      </c>
      <c r="M20" s="4">
        <f t="shared" si="14"/>
        <v>23.529411764705884</v>
      </c>
      <c r="N20" s="17" t="str">
        <f>IF(MONTH(A21)-1=MONTH(A20),IF(ISERROR(VLOOKUP(YEAR(A20)&amp;MONTH(A20),Totaaloverzicht!$A$2:$V$62,20,FALSE)),"",(VLOOKUP(YEAR(A20)&amp;MONTH(A20),Totaaloverzicht!$A$2:$V$62,21,FALSE))),IF(ISERROR(VLOOKUP(YEAR(A21)&amp;MONTH(A21),Totaaloverzicht!$A$2:$U$62,21,FALSE)),"",(VLOOKUP(YEAR(A21)&amp;MONTH(A21),Totaaloverzicht!$A$2:$V$62,21,FALSE))))</f>
        <v/>
      </c>
      <c r="O20" s="18" t="e">
        <f t="shared" si="5"/>
        <v>#VALUE!</v>
      </c>
      <c r="P20" s="19" t="e">
        <f>IF(D21="","",IF(ISERROR(VLOOKUP(YEAR(A21)&amp;MONTH(A21),Totaaloverzicht!$A$2:$V$62,22,FALSE)),"",(VLOOKUP(YEAR(A21)&amp;MONTH(A21),Totaaloverzicht!$A$2:$V$62,22,FALSE)*D21)))</f>
        <v>#VALUE!</v>
      </c>
      <c r="Q20" s="6" t="e">
        <f t="shared" si="2"/>
        <v>#VALUE!</v>
      </c>
    </row>
    <row r="21" spans="1:17">
      <c r="A21" s="1">
        <v>40341</v>
      </c>
      <c r="B21" s="2">
        <f t="shared" si="16"/>
        <v>97947</v>
      </c>
      <c r="C21">
        <v>98867</v>
      </c>
      <c r="D21" s="2">
        <f t="shared" si="11"/>
        <v>920</v>
      </c>
      <c r="E21" s="8">
        <v>57.07</v>
      </c>
      <c r="F21" s="10">
        <v>86.12</v>
      </c>
      <c r="G21" s="20">
        <f t="shared" si="17"/>
        <v>1.5090240056071491</v>
      </c>
      <c r="H21" s="4">
        <f t="shared" si="12"/>
        <v>16.120553705975119</v>
      </c>
      <c r="I21" s="4">
        <f t="shared" si="13"/>
        <v>6.2032608695652174</v>
      </c>
      <c r="J21" s="15">
        <f t="shared" si="4"/>
        <v>16.120553705975119</v>
      </c>
      <c r="K21" s="9">
        <f t="shared" si="9"/>
        <v>9.3608695652173918E-2</v>
      </c>
      <c r="L21" s="2">
        <f t="shared" si="15"/>
        <v>20</v>
      </c>
      <c r="M21" s="4">
        <f t="shared" si="14"/>
        <v>46</v>
      </c>
      <c r="N21" s="17" t="str">
        <f>IF(MONTH(A22)-1=MONTH(A21),IF(ISERROR(VLOOKUP(YEAR(A21)&amp;MONTH(A21),Totaaloverzicht!$A$2:$V$62,20,FALSE)),"",(VLOOKUP(YEAR(A21)&amp;MONTH(A21),Totaaloverzicht!$A$2:$V$62,21,FALSE))),IF(ISERROR(VLOOKUP(YEAR(A22)&amp;MONTH(A22),Totaaloverzicht!$A$2:$U$62,21,FALSE)),"",(VLOOKUP(YEAR(A22)&amp;MONTH(A22),Totaaloverzicht!$A$2:$V$62,21,FALSE))))</f>
        <v/>
      </c>
      <c r="O21" s="18" t="e">
        <f t="shared" si="5"/>
        <v>#VALUE!</v>
      </c>
      <c r="P21" s="19" t="e">
        <f>IF(D22="","",IF(ISERROR(VLOOKUP(YEAR(A22)&amp;MONTH(A22),Totaaloverzicht!$A$2:$V$62,22,FALSE)),"",(VLOOKUP(YEAR(A22)&amp;MONTH(A22),Totaaloverzicht!$A$2:$V$62,22,FALSE)*D22)))</f>
        <v>#VALUE!</v>
      </c>
      <c r="Q21" s="6" t="e">
        <f t="shared" si="2"/>
        <v>#VALUE!</v>
      </c>
    </row>
    <row r="22" spans="1:17">
      <c r="A22" s="1">
        <v>40361</v>
      </c>
      <c r="B22" s="2">
        <f t="shared" si="16"/>
        <v>98867</v>
      </c>
      <c r="C22">
        <v>99833</v>
      </c>
      <c r="D22" s="2">
        <f t="shared" si="11"/>
        <v>966</v>
      </c>
      <c r="E22" s="8">
        <v>57.17</v>
      </c>
      <c r="F22" s="10">
        <v>86.27</v>
      </c>
      <c r="G22" s="20">
        <f t="shared" si="17"/>
        <v>1.5090082210949798</v>
      </c>
      <c r="H22" s="4">
        <f t="shared" si="12"/>
        <v>16.896973937379745</v>
      </c>
      <c r="I22" s="4">
        <f t="shared" si="13"/>
        <v>5.9182194616977224</v>
      </c>
      <c r="J22" s="15">
        <f t="shared" si="4"/>
        <v>16.896973937379745</v>
      </c>
      <c r="K22" s="9">
        <f t="shared" si="9"/>
        <v>8.9306418219461697E-2</v>
      </c>
      <c r="L22" s="2">
        <f t="shared" si="15"/>
        <v>21</v>
      </c>
      <c r="M22" s="4">
        <f t="shared" si="14"/>
        <v>46</v>
      </c>
      <c r="N22" s="17" t="str">
        <f>IF(MONTH(A23)-1=MONTH(A22),IF(ISERROR(VLOOKUP(YEAR(A22)&amp;MONTH(A22),Totaaloverzicht!$A$2:$V$62,20,FALSE)),"",(VLOOKUP(YEAR(A22)&amp;MONTH(A22),Totaaloverzicht!$A$2:$V$62,21,FALSE))),IF(ISERROR(VLOOKUP(YEAR(A23)&amp;MONTH(A23),Totaaloverzicht!$A$2:$U$62,21,FALSE)),"",(VLOOKUP(YEAR(A23)&amp;MONTH(A23),Totaaloverzicht!$A$2:$V$62,21,FALSE))))</f>
        <v/>
      </c>
      <c r="O22" s="18" t="e">
        <f t="shared" si="5"/>
        <v>#VALUE!</v>
      </c>
      <c r="P22" s="19" t="e">
        <f>IF(D23="","",IF(ISERROR(VLOOKUP(YEAR(A23)&amp;MONTH(A23),Totaaloverzicht!$A$2:$V$62,22,FALSE)),"",(VLOOKUP(YEAR(A23)&amp;MONTH(A23),Totaaloverzicht!$A$2:$V$62,22,FALSE)*D23)))</f>
        <v>#VALUE!</v>
      </c>
      <c r="Q22" s="6" t="e">
        <f t="shared" si="2"/>
        <v>#VALUE!</v>
      </c>
    </row>
    <row r="23" spans="1:17">
      <c r="A23" s="1">
        <v>40382</v>
      </c>
      <c r="B23" s="2">
        <f t="shared" si="16"/>
        <v>99833</v>
      </c>
      <c r="C23">
        <v>100791</v>
      </c>
      <c r="D23" s="2">
        <f t="shared" si="11"/>
        <v>958</v>
      </c>
      <c r="E23" s="8">
        <v>58.13</v>
      </c>
      <c r="F23" s="10">
        <v>88.88</v>
      </c>
      <c r="G23" s="20">
        <f t="shared" si="17"/>
        <v>1.5289867538276276</v>
      </c>
      <c r="H23" s="4">
        <f t="shared" si="12"/>
        <v>16.480302769654223</v>
      </c>
      <c r="I23" s="4">
        <f t="shared" si="13"/>
        <v>6.0678496868475991</v>
      </c>
      <c r="J23" s="15">
        <f t="shared" si="4"/>
        <v>16.480302769654223</v>
      </c>
      <c r="K23" s="9">
        <f t="shared" si="9"/>
        <v>9.2776617954070981E-2</v>
      </c>
      <c r="L23" s="2">
        <f t="shared" si="15"/>
        <v>29</v>
      </c>
      <c r="M23" s="4">
        <f t="shared" si="14"/>
        <v>33.03448275862069</v>
      </c>
      <c r="N23" s="17" t="str">
        <f>IF(MONTH(A24)-1=MONTH(A23),IF(ISERROR(VLOOKUP(YEAR(A23)&amp;MONTH(A23),Totaaloverzicht!$A$2:$V$62,20,FALSE)),"",(VLOOKUP(YEAR(A23)&amp;MONTH(A23),Totaaloverzicht!$A$2:$V$62,21,FALSE))),IF(ISERROR(VLOOKUP(YEAR(A24)&amp;MONTH(A24),Totaaloverzicht!$A$2:$U$62,21,FALSE)),"",(VLOOKUP(YEAR(A24)&amp;MONTH(A24),Totaaloverzicht!$A$2:$V$62,21,FALSE))))</f>
        <v/>
      </c>
      <c r="O23" s="18" t="e">
        <f t="shared" si="5"/>
        <v>#VALUE!</v>
      </c>
      <c r="P23" s="19" t="e">
        <f>IF(D24="","",IF(ISERROR(VLOOKUP(YEAR(A24)&amp;MONTH(A24),Totaaloverzicht!$A$2:$V$62,22,FALSE)),"",(VLOOKUP(YEAR(A24)&amp;MONTH(A24),Totaaloverzicht!$A$2:$V$62,22,FALSE)*D24)))</f>
        <v>#VALUE!</v>
      </c>
      <c r="Q23" s="6" t="e">
        <f t="shared" si="2"/>
        <v>#VALUE!</v>
      </c>
    </row>
    <row r="24" spans="1:17">
      <c r="A24" s="1">
        <v>40411</v>
      </c>
      <c r="B24" s="2">
        <f t="shared" si="16"/>
        <v>100791</v>
      </c>
      <c r="C24">
        <v>101792</v>
      </c>
      <c r="D24" s="2">
        <f t="shared" si="11"/>
        <v>1001</v>
      </c>
      <c r="E24" s="8">
        <v>60.15</v>
      </c>
      <c r="F24" s="10">
        <v>88.96</v>
      </c>
      <c r="G24" s="20">
        <f t="shared" si="17"/>
        <v>1.4789692435577722</v>
      </c>
      <c r="H24" s="4">
        <f t="shared" si="12"/>
        <v>16.641729010806319</v>
      </c>
      <c r="I24" s="4">
        <f t="shared" si="13"/>
        <v>6.0089910089910088</v>
      </c>
      <c r="J24" s="15">
        <f t="shared" si="4"/>
        <v>16.641729010806319</v>
      </c>
      <c r="K24" s="9">
        <f t="shared" si="9"/>
        <v>8.8871128871128871E-2</v>
      </c>
      <c r="L24" s="2">
        <f t="shared" si="15"/>
        <v>21</v>
      </c>
      <c r="M24" s="4">
        <f t="shared" si="14"/>
        <v>47.666666666666664</v>
      </c>
      <c r="N24" s="17" t="str">
        <f>IF(MONTH(A25)-1=MONTH(A24),IF(ISERROR(VLOOKUP(YEAR(A24)&amp;MONTH(A24),Totaaloverzicht!$A$2:$V$62,20,FALSE)),"",(VLOOKUP(YEAR(A24)&amp;MONTH(A24),Totaaloverzicht!$A$2:$V$62,21,FALSE))),IF(ISERROR(VLOOKUP(YEAR(A25)&amp;MONTH(A25),Totaaloverzicht!$A$2:$U$62,21,FALSE)),"",(VLOOKUP(YEAR(A25)&amp;MONTH(A25),Totaaloverzicht!$A$2:$V$62,21,FALSE))))</f>
        <v/>
      </c>
      <c r="O24" s="18" t="e">
        <f t="shared" si="5"/>
        <v>#VALUE!</v>
      </c>
      <c r="P24" s="19" t="e">
        <f>IF(D25="","",IF(ISERROR(VLOOKUP(YEAR(A25)&amp;MONTH(A25),Totaaloverzicht!$A$2:$V$62,22,FALSE)),"",(VLOOKUP(YEAR(A25)&amp;MONTH(A25),Totaaloverzicht!$A$2:$V$62,22,FALSE)*D25)))</f>
        <v>#VALUE!</v>
      </c>
      <c r="Q24" s="6" t="e">
        <f t="shared" si="2"/>
        <v>#VALUE!</v>
      </c>
    </row>
    <row r="25" spans="1:17">
      <c r="A25" s="1">
        <v>40432</v>
      </c>
      <c r="B25" s="2">
        <f t="shared" si="16"/>
        <v>101792</v>
      </c>
      <c r="C25">
        <v>102679</v>
      </c>
      <c r="D25" s="2">
        <f t="shared" si="11"/>
        <v>887</v>
      </c>
      <c r="E25" s="8">
        <v>54.32</v>
      </c>
      <c r="F25" s="10">
        <v>81.430000000000007</v>
      </c>
      <c r="G25" s="20">
        <f t="shared" si="17"/>
        <v>1.4990795287187042</v>
      </c>
      <c r="H25" s="4">
        <f t="shared" si="12"/>
        <v>16.329160530191459</v>
      </c>
      <c r="I25" s="4">
        <f t="shared" si="13"/>
        <v>6.1240135287485913</v>
      </c>
      <c r="J25" s="15">
        <f t="shared" si="4"/>
        <v>16.329160530191455</v>
      </c>
      <c r="K25" s="9">
        <f t="shared" si="9"/>
        <v>9.1803833145434055E-2</v>
      </c>
      <c r="L25" s="2">
        <f t="shared" si="15"/>
        <v>14</v>
      </c>
      <c r="M25" s="4">
        <f t="shared" si="14"/>
        <v>63.357142857142854</v>
      </c>
      <c r="N25" s="17" t="str">
        <f>IF(MONTH(A26)-1=MONTH(A25),IF(ISERROR(VLOOKUP(YEAR(A25)&amp;MONTH(A25),Totaaloverzicht!$A$2:$V$62,20,FALSE)),"",(VLOOKUP(YEAR(A25)&amp;MONTH(A25),Totaaloverzicht!$A$2:$V$62,21,FALSE))),IF(ISERROR(VLOOKUP(YEAR(A26)&amp;MONTH(A26),Totaaloverzicht!$A$2:$U$62,21,FALSE)),"",(VLOOKUP(YEAR(A26)&amp;MONTH(A26),Totaaloverzicht!$A$2:$V$62,21,FALSE))))</f>
        <v/>
      </c>
      <c r="O25" s="18" t="e">
        <f t="shared" si="5"/>
        <v>#VALUE!</v>
      </c>
      <c r="P25" s="19" t="e">
        <f>IF(D26="","",IF(ISERROR(VLOOKUP(YEAR(A26)&amp;MONTH(A26),Totaaloverzicht!$A$2:$V$62,22,FALSE)),"",(VLOOKUP(YEAR(A26)&amp;MONTH(A26),Totaaloverzicht!$A$2:$V$62,22,FALSE)*D26)))</f>
        <v>#VALUE!</v>
      </c>
      <c r="Q25" s="6" t="e">
        <f t="shared" si="2"/>
        <v>#VALUE!</v>
      </c>
    </row>
    <row r="26" spans="1:17">
      <c r="A26" s="1">
        <v>40446</v>
      </c>
      <c r="B26" s="2">
        <f t="shared" si="16"/>
        <v>102679</v>
      </c>
      <c r="C26">
        <v>103631</v>
      </c>
      <c r="D26" s="2">
        <f t="shared" si="11"/>
        <v>952</v>
      </c>
      <c r="E26" s="8">
        <v>56.1</v>
      </c>
      <c r="F26" s="10">
        <v>82.97</v>
      </c>
      <c r="G26" s="20">
        <f t="shared" si="17"/>
        <v>1.4789661319073084</v>
      </c>
      <c r="H26" s="4">
        <f t="shared" si="12"/>
        <v>16.969696969696969</v>
      </c>
      <c r="I26" s="4">
        <f t="shared" si="13"/>
        <v>5.8928571428571423</v>
      </c>
      <c r="J26" s="15">
        <f t="shared" si="4"/>
        <v>16.969696969696972</v>
      </c>
      <c r="K26" s="9">
        <f t="shared" si="9"/>
        <v>8.7153361344537814E-2</v>
      </c>
      <c r="L26" s="2">
        <f t="shared" si="15"/>
        <v>21</v>
      </c>
      <c r="M26" s="4">
        <f t="shared" si="14"/>
        <v>45.333333333333336</v>
      </c>
      <c r="N26" s="17" t="str">
        <f>IF(MONTH(A27)-1=MONTH(A26),IF(ISERROR(VLOOKUP(YEAR(A26)&amp;MONTH(A26),Totaaloverzicht!$A$2:$V$62,20,FALSE)),"",(VLOOKUP(YEAR(A26)&amp;MONTH(A26),Totaaloverzicht!$A$2:$V$62,21,FALSE))),IF(ISERROR(VLOOKUP(YEAR(A27)&amp;MONTH(A27),Totaaloverzicht!$A$2:$U$62,21,FALSE)),"",(VLOOKUP(YEAR(A27)&amp;MONTH(A27),Totaaloverzicht!$A$2:$V$62,21,FALSE))))</f>
        <v/>
      </c>
      <c r="O26" s="18" t="e">
        <f t="shared" si="5"/>
        <v>#VALUE!</v>
      </c>
      <c r="P26" s="19" t="e">
        <f>IF(D27="","",IF(ISERROR(VLOOKUP(YEAR(A27)&amp;MONTH(A27),Totaaloverzicht!$A$2:$V$62,22,FALSE)),"",(VLOOKUP(YEAR(A27)&amp;MONTH(A27),Totaaloverzicht!$A$2:$V$62,22,FALSE)*D27)))</f>
        <v>#VALUE!</v>
      </c>
      <c r="Q26" s="6" t="e">
        <f t="shared" si="2"/>
        <v>#VALUE!</v>
      </c>
    </row>
    <row r="27" spans="1:17">
      <c r="A27" s="1">
        <v>40467</v>
      </c>
      <c r="B27" s="2">
        <f t="shared" si="16"/>
        <v>103631</v>
      </c>
      <c r="C27">
        <v>104521</v>
      </c>
      <c r="D27" s="2">
        <f t="shared" si="11"/>
        <v>890</v>
      </c>
      <c r="E27" s="8">
        <v>55.46</v>
      </c>
      <c r="F27" s="10">
        <v>81.47</v>
      </c>
      <c r="G27" s="20">
        <f t="shared" si="17"/>
        <v>1.4689866570501262</v>
      </c>
      <c r="H27" s="4">
        <f t="shared" si="12"/>
        <v>16.047601875225386</v>
      </c>
      <c r="I27" s="4">
        <f t="shared" si="13"/>
        <v>6.2314606741573035</v>
      </c>
      <c r="J27" s="15">
        <f t="shared" si="4"/>
        <v>16.047601875225386</v>
      </c>
      <c r="K27" s="9">
        <f t="shared" si="9"/>
        <v>9.1539325842696626E-2</v>
      </c>
      <c r="L27" s="2" t="str">
        <f t="shared" si="15"/>
        <v/>
      </c>
      <c r="M27" s="4" t="str">
        <f t="shared" si="14"/>
        <v/>
      </c>
      <c r="N27" s="17" t="str">
        <f>IF(MONTH(A28)-1=MONTH(A27),IF(ISERROR(VLOOKUP(YEAR(A27)&amp;MONTH(A27),Totaaloverzicht!$A$2:$V$62,20,FALSE)),"",(VLOOKUP(YEAR(A27)&amp;MONTH(A27),Totaaloverzicht!$A$2:$V$62,21,FALSE))),IF(ISERROR(VLOOKUP(YEAR(A28)&amp;MONTH(A28),Totaaloverzicht!$A$2:$U$62,21,FALSE)),"",(VLOOKUP(YEAR(A28)&amp;MONTH(A28),Totaaloverzicht!$A$2:$V$62,21,FALSE))))</f>
        <v/>
      </c>
      <c r="O27" s="18" t="str">
        <f t="shared" si="5"/>
        <v/>
      </c>
      <c r="P27" s="19" t="str">
        <f>IF(D28="","",IF(ISERROR(VLOOKUP(YEAR(A28)&amp;MONTH(A28),Totaaloverzicht!$A$2:$V$62,22,FALSE)),"",(VLOOKUP(YEAR(A28)&amp;MONTH(A28),Totaaloverzicht!$A$2:$V$62,22,FALSE)*D28)))</f>
        <v/>
      </c>
      <c r="Q27" s="6" t="str">
        <f t="shared" si="2"/>
        <v/>
      </c>
    </row>
    <row r="28" spans="1:17">
      <c r="A28" s="1"/>
      <c r="B28" s="2" t="str">
        <f t="shared" si="16"/>
        <v/>
      </c>
      <c r="D28" s="2" t="str">
        <f t="shared" si="11"/>
        <v/>
      </c>
      <c r="E28" s="8"/>
      <c r="F28" s="10"/>
      <c r="G28" s="20" t="str">
        <f t="shared" si="17"/>
        <v/>
      </c>
      <c r="H28" s="4" t="str">
        <f t="shared" si="12"/>
        <v/>
      </c>
      <c r="I28" s="4" t="str">
        <f t="shared" si="13"/>
        <v/>
      </c>
      <c r="J28" s="15" t="str">
        <f t="shared" si="4"/>
        <v/>
      </c>
      <c r="K28" s="9" t="str">
        <f t="shared" si="9"/>
        <v/>
      </c>
      <c r="L28" s="2" t="str">
        <f t="shared" si="15"/>
        <v/>
      </c>
      <c r="M28" s="4" t="str">
        <f t="shared" si="14"/>
        <v/>
      </c>
      <c r="N28" s="17" t="str">
        <f>IF(MONTH(A29)-1=MONTH(A28),IF(ISERROR(VLOOKUP(YEAR(A28)&amp;MONTH(A28),Totaaloverzicht!$A$2:$V$62,20,FALSE)),"",(VLOOKUP(YEAR(A28)&amp;MONTH(A28),Totaaloverzicht!$A$2:$V$62,21,FALSE))),IF(ISERROR(VLOOKUP(YEAR(A29)&amp;MONTH(A29),Totaaloverzicht!$A$2:$U$62,21,FALSE)),"",(VLOOKUP(YEAR(A29)&amp;MONTH(A29),Totaaloverzicht!$A$2:$V$62,21,FALSE))))</f>
        <v/>
      </c>
      <c r="O28" s="18" t="str">
        <f t="shared" si="5"/>
        <v/>
      </c>
      <c r="P28" s="19" t="str">
        <f>IF(D29="","",IF(ISERROR(VLOOKUP(YEAR(A29)&amp;MONTH(A29),Totaaloverzicht!$A$2:$V$62,22,FALSE)),"",(VLOOKUP(YEAR(A29)&amp;MONTH(A29),Totaaloverzicht!$A$2:$V$62,22,FALSE)*D29)))</f>
        <v/>
      </c>
      <c r="Q28" s="6" t="str">
        <f t="shared" si="2"/>
        <v/>
      </c>
    </row>
    <row r="29" spans="1:17">
      <c r="A29" s="1"/>
      <c r="B29" s="2" t="str">
        <f t="shared" si="16"/>
        <v/>
      </c>
      <c r="D29" s="2" t="str">
        <f t="shared" si="11"/>
        <v/>
      </c>
      <c r="E29" s="8"/>
      <c r="F29" s="10"/>
      <c r="G29" s="20" t="str">
        <f t="shared" si="17"/>
        <v/>
      </c>
      <c r="H29" s="4" t="str">
        <f t="shared" si="12"/>
        <v/>
      </c>
      <c r="I29" s="4" t="str">
        <f t="shared" si="13"/>
        <v/>
      </c>
      <c r="J29" s="15" t="str">
        <f t="shared" si="4"/>
        <v/>
      </c>
      <c r="K29" s="9" t="str">
        <f t="shared" si="9"/>
        <v/>
      </c>
      <c r="L29" s="2" t="str">
        <f t="shared" si="15"/>
        <v/>
      </c>
      <c r="M29" s="4" t="str">
        <f t="shared" si="14"/>
        <v/>
      </c>
      <c r="N29" s="17" t="str">
        <f>IF(MONTH(A30)-1=MONTH(A29),IF(ISERROR(VLOOKUP(YEAR(A29)&amp;MONTH(A29),Totaaloverzicht!$A$2:$V$62,20,FALSE)),"",(VLOOKUP(YEAR(A29)&amp;MONTH(A29),Totaaloverzicht!$A$2:$V$62,21,FALSE))),IF(ISERROR(VLOOKUP(YEAR(A30)&amp;MONTH(A30),Totaaloverzicht!$A$2:$U$62,21,FALSE)),"",(VLOOKUP(YEAR(A30)&amp;MONTH(A30),Totaaloverzicht!$A$2:$V$62,21,FALSE))))</f>
        <v/>
      </c>
      <c r="O29" s="18" t="str">
        <f t="shared" si="5"/>
        <v/>
      </c>
      <c r="P29" s="19" t="str">
        <f>IF(D30="","",IF(ISERROR(VLOOKUP(YEAR(A30)&amp;MONTH(A30),Totaaloverzicht!$A$2:$V$62,22,FALSE)),"",(VLOOKUP(YEAR(A30)&amp;MONTH(A30),Totaaloverzicht!$A$2:$V$62,22,FALSE)*D30)))</f>
        <v/>
      </c>
      <c r="Q29" s="6" t="str">
        <f t="shared" si="2"/>
        <v/>
      </c>
    </row>
    <row r="30" spans="1:17">
      <c r="A30" s="1"/>
      <c r="B30" s="2" t="str">
        <f t="shared" si="16"/>
        <v/>
      </c>
      <c r="D30" s="2" t="str">
        <f t="shared" si="11"/>
        <v/>
      </c>
      <c r="E30" s="8"/>
      <c r="F30" s="10"/>
      <c r="G30" s="20" t="str">
        <f t="shared" si="17"/>
        <v/>
      </c>
      <c r="H30" s="4" t="str">
        <f t="shared" si="12"/>
        <v/>
      </c>
      <c r="I30" s="4" t="str">
        <f t="shared" si="13"/>
        <v/>
      </c>
      <c r="J30" s="15" t="str">
        <f t="shared" si="4"/>
        <v/>
      </c>
      <c r="K30" s="9" t="str">
        <f t="shared" si="9"/>
        <v/>
      </c>
      <c r="L30" s="2" t="str">
        <f t="shared" si="15"/>
        <v/>
      </c>
      <c r="M30" s="4" t="str">
        <f t="shared" si="14"/>
        <v/>
      </c>
      <c r="N30" s="17" t="str">
        <f>IF(MONTH(A31)-1=MONTH(A30),IF(ISERROR(VLOOKUP(YEAR(A30)&amp;MONTH(A30),Totaaloverzicht!$A$2:$V$62,20,FALSE)),"",(VLOOKUP(YEAR(A30)&amp;MONTH(A30),Totaaloverzicht!$A$2:$V$62,21,FALSE))),IF(ISERROR(VLOOKUP(YEAR(A31)&amp;MONTH(A31),Totaaloverzicht!$A$2:$U$62,21,FALSE)),"",(VLOOKUP(YEAR(A31)&amp;MONTH(A31),Totaaloverzicht!$A$2:$V$62,21,FALSE))))</f>
        <v/>
      </c>
      <c r="O30" s="18" t="str">
        <f t="shared" si="5"/>
        <v/>
      </c>
      <c r="P30" s="19" t="str">
        <f>IF(D31="","",IF(ISERROR(VLOOKUP(YEAR(A31)&amp;MONTH(A31),Totaaloverzicht!$A$2:$V$62,22,FALSE)),"",(VLOOKUP(YEAR(A31)&amp;MONTH(A31),Totaaloverzicht!$A$2:$V$62,22,FALSE)*D31)))</f>
        <v/>
      </c>
      <c r="Q30" s="6" t="str">
        <f t="shared" si="2"/>
        <v/>
      </c>
    </row>
    <row r="31" spans="1:17">
      <c r="A31" s="1"/>
      <c r="B31" s="2" t="str">
        <f t="shared" si="16"/>
        <v/>
      </c>
      <c r="D31" s="2" t="str">
        <f t="shared" si="11"/>
        <v/>
      </c>
      <c r="E31" s="8"/>
      <c r="F31" s="10"/>
      <c r="G31" s="20" t="str">
        <f t="shared" si="17"/>
        <v/>
      </c>
      <c r="H31" s="4" t="str">
        <f t="shared" si="12"/>
        <v/>
      </c>
      <c r="I31" s="4" t="str">
        <f t="shared" si="13"/>
        <v/>
      </c>
      <c r="J31" s="15" t="str">
        <f t="shared" si="4"/>
        <v/>
      </c>
      <c r="K31" s="9" t="str">
        <f t="shared" si="9"/>
        <v/>
      </c>
      <c r="L31" s="2" t="str">
        <f t="shared" si="15"/>
        <v/>
      </c>
      <c r="M31" s="4" t="str">
        <f t="shared" si="14"/>
        <v/>
      </c>
      <c r="N31" s="17" t="str">
        <f>IF(MONTH(A32)-1=MONTH(A31),IF(ISERROR(VLOOKUP(YEAR(A31)&amp;MONTH(A31),Totaaloverzicht!$A$2:$V$62,20,FALSE)),"",(VLOOKUP(YEAR(A31)&amp;MONTH(A31),Totaaloverzicht!$A$2:$V$62,21,FALSE))),IF(ISERROR(VLOOKUP(YEAR(A32)&amp;MONTH(A32),Totaaloverzicht!$A$2:$U$62,21,FALSE)),"",(VLOOKUP(YEAR(A32)&amp;MONTH(A32),Totaaloverzicht!$A$2:$V$62,21,FALSE))))</f>
        <v/>
      </c>
      <c r="O31" s="18" t="str">
        <f t="shared" si="5"/>
        <v/>
      </c>
      <c r="P31" s="19" t="str">
        <f>IF(D32="","",IF(ISERROR(VLOOKUP(YEAR(A32)&amp;MONTH(A32),Totaaloverzicht!$A$2:$V$62,22,FALSE)),"",(VLOOKUP(YEAR(A32)&amp;MONTH(A32),Totaaloverzicht!$A$2:$V$62,22,FALSE)*D32)))</f>
        <v/>
      </c>
      <c r="Q31" s="6" t="str">
        <f t="shared" si="2"/>
        <v/>
      </c>
    </row>
    <row r="32" spans="1:17">
      <c r="B32" s="2" t="str">
        <f t="shared" ref="B32:B71" si="18">IF(C31="","",IF(A32="","",C31))</f>
        <v/>
      </c>
      <c r="D32" s="2" t="str">
        <f t="shared" ref="D32:D71" si="19">IF(C32="","",C32-B32)</f>
        <v/>
      </c>
      <c r="E32" s="8"/>
      <c r="F32" s="10"/>
      <c r="G32" s="20" t="str">
        <f t="shared" si="17"/>
        <v/>
      </c>
      <c r="H32" s="4" t="str">
        <f t="shared" ref="H32:H71" si="20">IF(AND(B32&gt;0,C32&gt;0,E32&gt;0,NOT(E32="")),(C32-B32)/E32,"")</f>
        <v/>
      </c>
      <c r="I32" s="4" t="str">
        <f t="shared" ref="I32:I71" si="21">IF(AND(D32&gt;0,E32&gt;0,NOT(D32=""),NOT(E32="")),(E32/D32)*100,"")</f>
        <v/>
      </c>
      <c r="J32" s="15" t="str">
        <f t="shared" si="4"/>
        <v/>
      </c>
      <c r="K32" s="9" t="str">
        <f t="shared" ref="K32:K71" si="22">IF(AND(D32&gt;0,E32&gt;0,NOT(D32=""),NOT(E32="")),F32/D32,"")</f>
        <v/>
      </c>
      <c r="L32" s="2" t="str">
        <f t="shared" ref="L32:L70" si="23">IF(A33="","",A33-A32)</f>
        <v/>
      </c>
      <c r="M32" s="4" t="str">
        <f t="shared" ref="M32:M71" si="24">IF(L32="","",IF(AND(D32&gt;0,L32&gt;0,NOT(D32=""),NOT(E32="")),D32/L32,""))</f>
        <v/>
      </c>
      <c r="N32" s="17" t="str">
        <f>IF(MONTH(A33)-1=MONTH(A32),IF(ISERROR(VLOOKUP(YEAR(A32)&amp;MONTH(A32),Totaaloverzicht!$A$2:$V$62,20,FALSE)),"",(VLOOKUP(YEAR(A32)&amp;MONTH(A32),Totaaloverzicht!$A$2:$V$62,21,FALSE))),IF(ISERROR(VLOOKUP(YEAR(A33)&amp;MONTH(A33),Totaaloverzicht!$A$2:$U$62,21,FALSE)),"",(VLOOKUP(YEAR(A33)&amp;MONTH(A33),Totaaloverzicht!$A$2:$V$62,21,FALSE))))</f>
        <v/>
      </c>
      <c r="O32" s="18" t="str">
        <f t="shared" si="5"/>
        <v/>
      </c>
      <c r="P32" s="19" t="str">
        <f>IF(D33="","",IF(ISERROR(VLOOKUP(YEAR(A33)&amp;MONTH(A33),Totaaloverzicht!$A$2:$V$62,22,FALSE)),"",(VLOOKUP(YEAR(A33)&amp;MONTH(A33),Totaaloverzicht!$A$2:$V$62,22,FALSE)*D33)))</f>
        <v/>
      </c>
      <c r="Q32" s="6" t="str">
        <f t="shared" si="2"/>
        <v/>
      </c>
    </row>
    <row r="33" spans="2:17">
      <c r="B33" s="2" t="str">
        <f t="shared" si="18"/>
        <v/>
      </c>
      <c r="D33" s="2" t="str">
        <f t="shared" si="19"/>
        <v/>
      </c>
      <c r="E33" s="8"/>
      <c r="F33" s="10"/>
      <c r="G33" s="20" t="str">
        <f t="shared" si="17"/>
        <v/>
      </c>
      <c r="H33" s="4" t="str">
        <f t="shared" si="20"/>
        <v/>
      </c>
      <c r="I33" s="4" t="str">
        <f t="shared" si="21"/>
        <v/>
      </c>
      <c r="J33" s="15" t="str">
        <f t="shared" si="4"/>
        <v/>
      </c>
      <c r="K33" s="9" t="str">
        <f t="shared" si="22"/>
        <v/>
      </c>
      <c r="L33" s="2" t="str">
        <f t="shared" si="23"/>
        <v/>
      </c>
      <c r="M33" s="4" t="str">
        <f t="shared" si="24"/>
        <v/>
      </c>
      <c r="N33" s="17" t="str">
        <f>IF(MONTH(A34)-1=MONTH(A33),IF(ISERROR(VLOOKUP(YEAR(A33)&amp;MONTH(A33),Totaaloverzicht!$A$2:$V$62,20,FALSE)),"",(VLOOKUP(YEAR(A33)&amp;MONTH(A33),Totaaloverzicht!$A$2:$V$62,21,FALSE))),IF(ISERROR(VLOOKUP(YEAR(A34)&amp;MONTH(A34),Totaaloverzicht!$A$2:$U$62,21,FALSE)),"",(VLOOKUP(YEAR(A34)&amp;MONTH(A34),Totaaloverzicht!$A$2:$V$62,21,FALSE))))</f>
        <v/>
      </c>
      <c r="O33" s="18" t="str">
        <f t="shared" si="5"/>
        <v/>
      </c>
      <c r="P33" s="19" t="str">
        <f>IF(D34="","",IF(ISERROR(VLOOKUP(YEAR(A34)&amp;MONTH(A34),Totaaloverzicht!$A$2:$V$62,22,FALSE)),"",(VLOOKUP(YEAR(A34)&amp;MONTH(A34),Totaaloverzicht!$A$2:$V$62,22,FALSE)*D34)))</f>
        <v/>
      </c>
      <c r="Q33" s="6" t="str">
        <f t="shared" si="2"/>
        <v/>
      </c>
    </row>
    <row r="34" spans="2:17">
      <c r="B34" s="2" t="str">
        <f t="shared" si="18"/>
        <v/>
      </c>
      <c r="D34" s="2" t="str">
        <f t="shared" si="19"/>
        <v/>
      </c>
      <c r="E34" s="8"/>
      <c r="F34" s="10"/>
      <c r="G34" s="20" t="str">
        <f t="shared" si="17"/>
        <v/>
      </c>
      <c r="H34" s="4" t="str">
        <f t="shared" si="20"/>
        <v/>
      </c>
      <c r="I34" s="4" t="str">
        <f t="shared" si="21"/>
        <v/>
      </c>
      <c r="J34" s="15" t="str">
        <f t="shared" si="4"/>
        <v/>
      </c>
      <c r="K34" s="9" t="str">
        <f t="shared" si="22"/>
        <v/>
      </c>
      <c r="L34" s="2" t="str">
        <f t="shared" si="23"/>
        <v/>
      </c>
      <c r="M34" s="4" t="str">
        <f t="shared" si="24"/>
        <v/>
      </c>
      <c r="N34" s="17" t="str">
        <f>IF(MONTH(A35)-1=MONTH(A34),IF(ISERROR(VLOOKUP(YEAR(A34)&amp;MONTH(A34),Totaaloverzicht!$A$2:$V$62,20,FALSE)),"",(VLOOKUP(YEAR(A34)&amp;MONTH(A34),Totaaloverzicht!$A$2:$V$62,21,FALSE))),IF(ISERROR(VLOOKUP(YEAR(A35)&amp;MONTH(A35),Totaaloverzicht!$A$2:$U$62,21,FALSE)),"",(VLOOKUP(YEAR(A35)&amp;MONTH(A35),Totaaloverzicht!$A$2:$V$62,21,FALSE))))</f>
        <v/>
      </c>
      <c r="O34" s="18" t="str">
        <f t="shared" si="5"/>
        <v/>
      </c>
      <c r="P34" s="19" t="str">
        <f>IF(D35="","",IF(ISERROR(VLOOKUP(YEAR(A35)&amp;MONTH(A35),Totaaloverzicht!$A$2:$V$62,22,FALSE)),"",(VLOOKUP(YEAR(A35)&amp;MONTH(A35),Totaaloverzicht!$A$2:$V$62,22,FALSE)*D35)))</f>
        <v/>
      </c>
      <c r="Q34" s="6" t="str">
        <f t="shared" si="2"/>
        <v/>
      </c>
    </row>
    <row r="35" spans="2:17">
      <c r="B35" s="2" t="str">
        <f t="shared" si="18"/>
        <v/>
      </c>
      <c r="D35" s="2" t="str">
        <f t="shared" si="19"/>
        <v/>
      </c>
      <c r="E35" s="8"/>
      <c r="F35" s="10"/>
      <c r="G35" s="20" t="str">
        <f t="shared" si="17"/>
        <v/>
      </c>
      <c r="H35" s="4" t="str">
        <f t="shared" si="20"/>
        <v/>
      </c>
      <c r="I35" s="4" t="str">
        <f t="shared" si="21"/>
        <v/>
      </c>
      <c r="J35" s="15" t="str">
        <f t="shared" si="4"/>
        <v/>
      </c>
      <c r="K35" s="9" t="str">
        <f t="shared" si="22"/>
        <v/>
      </c>
      <c r="L35" s="2" t="str">
        <f t="shared" si="23"/>
        <v/>
      </c>
      <c r="M35" s="4" t="str">
        <f t="shared" si="24"/>
        <v/>
      </c>
      <c r="N35" s="17" t="str">
        <f>IF(MONTH(A36)-1=MONTH(A35),IF(ISERROR(VLOOKUP(YEAR(A35)&amp;MONTH(A35),Totaaloverzicht!$A$2:$V$62,20,FALSE)),"",(VLOOKUP(YEAR(A35)&amp;MONTH(A35),Totaaloverzicht!$A$2:$V$62,21,FALSE))),IF(ISERROR(VLOOKUP(YEAR(A36)&amp;MONTH(A36),Totaaloverzicht!$A$2:$U$62,21,FALSE)),"",(VLOOKUP(YEAR(A36)&amp;MONTH(A36),Totaaloverzicht!$A$2:$V$62,21,FALSE))))</f>
        <v/>
      </c>
      <c r="O35" s="18" t="str">
        <f t="shared" si="5"/>
        <v/>
      </c>
      <c r="P35" s="19" t="str">
        <f>IF(D36="","",IF(ISERROR(VLOOKUP(YEAR(A36)&amp;MONTH(A36),Totaaloverzicht!$A$2:$V$62,22,FALSE)),"",(VLOOKUP(YEAR(A36)&amp;MONTH(A36),Totaaloverzicht!$A$2:$V$62,22,FALSE)*D36)))</f>
        <v/>
      </c>
      <c r="Q35" s="6" t="str">
        <f t="shared" si="2"/>
        <v/>
      </c>
    </row>
    <row r="36" spans="2:17">
      <c r="B36" s="2" t="str">
        <f t="shared" si="18"/>
        <v/>
      </c>
      <c r="D36" s="2" t="str">
        <f t="shared" si="19"/>
        <v/>
      </c>
      <c r="E36" s="8"/>
      <c r="F36" s="10"/>
      <c r="G36" s="20" t="str">
        <f t="shared" si="17"/>
        <v/>
      </c>
      <c r="H36" s="4" t="str">
        <f t="shared" si="20"/>
        <v/>
      </c>
      <c r="I36" s="4" t="str">
        <f t="shared" si="21"/>
        <v/>
      </c>
      <c r="J36" s="15" t="str">
        <f t="shared" si="4"/>
        <v/>
      </c>
      <c r="K36" s="9" t="str">
        <f t="shared" si="22"/>
        <v/>
      </c>
      <c r="L36" s="2" t="str">
        <f t="shared" si="23"/>
        <v/>
      </c>
      <c r="M36" s="4" t="str">
        <f t="shared" si="24"/>
        <v/>
      </c>
      <c r="N36" s="17" t="str">
        <f>IF(MONTH(A37)-1=MONTH(A36),IF(ISERROR(VLOOKUP(YEAR(A36)&amp;MONTH(A36),Totaaloverzicht!$A$2:$V$62,20,FALSE)),"",(VLOOKUP(YEAR(A36)&amp;MONTH(A36),Totaaloverzicht!$A$2:$V$62,21,FALSE))),IF(ISERROR(VLOOKUP(YEAR(A37)&amp;MONTH(A37),Totaaloverzicht!$A$2:$U$62,21,FALSE)),"",(VLOOKUP(YEAR(A37)&amp;MONTH(A37),Totaaloverzicht!$A$2:$V$62,21,FALSE))))</f>
        <v/>
      </c>
      <c r="O36" s="18" t="str">
        <f t="shared" si="5"/>
        <v/>
      </c>
      <c r="P36" s="19" t="str">
        <f>IF(D37="","",IF(ISERROR(VLOOKUP(YEAR(A37)&amp;MONTH(A37),Totaaloverzicht!$A$2:$V$62,22,FALSE)),"",(VLOOKUP(YEAR(A37)&amp;MONTH(A37),Totaaloverzicht!$A$2:$V$62,22,FALSE)*D37)))</f>
        <v/>
      </c>
      <c r="Q36" s="6" t="str">
        <f t="shared" si="2"/>
        <v/>
      </c>
    </row>
    <row r="37" spans="2:17">
      <c r="B37" s="2" t="str">
        <f t="shared" si="18"/>
        <v/>
      </c>
      <c r="D37" s="2" t="str">
        <f t="shared" si="19"/>
        <v/>
      </c>
      <c r="E37" s="8"/>
      <c r="F37" s="10"/>
      <c r="G37" s="20" t="str">
        <f t="shared" si="17"/>
        <v/>
      </c>
      <c r="H37" s="4" t="str">
        <f t="shared" si="20"/>
        <v/>
      </c>
      <c r="I37" s="4" t="str">
        <f t="shared" si="21"/>
        <v/>
      </c>
      <c r="J37" s="15" t="str">
        <f t="shared" si="4"/>
        <v/>
      </c>
      <c r="K37" s="9" t="str">
        <f t="shared" si="22"/>
        <v/>
      </c>
      <c r="L37" s="2" t="str">
        <f t="shared" si="23"/>
        <v/>
      </c>
      <c r="M37" s="4" t="str">
        <f t="shared" si="24"/>
        <v/>
      </c>
      <c r="N37" s="17" t="str">
        <f>IF(MONTH(A38)-1=MONTH(A37),IF(ISERROR(VLOOKUP(YEAR(A37)&amp;MONTH(A37),Totaaloverzicht!$A$2:$V$62,20,FALSE)),"",(VLOOKUP(YEAR(A37)&amp;MONTH(A37),Totaaloverzicht!$A$2:$V$62,21,FALSE))),IF(ISERROR(VLOOKUP(YEAR(A38)&amp;MONTH(A38),Totaaloverzicht!$A$2:$U$62,21,FALSE)),"",(VLOOKUP(YEAR(A38)&amp;MONTH(A38),Totaaloverzicht!$A$2:$V$62,21,FALSE))))</f>
        <v/>
      </c>
      <c r="O37" s="18" t="str">
        <f t="shared" si="5"/>
        <v/>
      </c>
      <c r="P37" s="19" t="str">
        <f>IF(D38="","",IF(ISERROR(VLOOKUP(YEAR(A38)&amp;MONTH(A38),Totaaloverzicht!$A$2:$V$62,22,FALSE)),"",(VLOOKUP(YEAR(A38)&amp;MONTH(A38),Totaaloverzicht!$A$2:$V$62,22,FALSE)*D38)))</f>
        <v/>
      </c>
      <c r="Q37" s="6" t="str">
        <f t="shared" si="2"/>
        <v/>
      </c>
    </row>
    <row r="38" spans="2:17">
      <c r="B38" s="2" t="str">
        <f t="shared" si="18"/>
        <v/>
      </c>
      <c r="D38" s="2" t="str">
        <f t="shared" si="19"/>
        <v/>
      </c>
      <c r="E38" s="8"/>
      <c r="F38" s="10"/>
      <c r="G38" s="20" t="str">
        <f t="shared" si="17"/>
        <v/>
      </c>
      <c r="H38" s="4" t="str">
        <f t="shared" si="20"/>
        <v/>
      </c>
      <c r="I38" s="4" t="str">
        <f t="shared" si="21"/>
        <v/>
      </c>
      <c r="J38" s="15" t="str">
        <f t="shared" si="4"/>
        <v/>
      </c>
      <c r="K38" s="9" t="str">
        <f t="shared" si="22"/>
        <v/>
      </c>
      <c r="L38" s="2" t="str">
        <f t="shared" si="23"/>
        <v/>
      </c>
      <c r="M38" s="4" t="str">
        <f t="shared" si="24"/>
        <v/>
      </c>
      <c r="N38" s="17" t="str">
        <f>IF(MONTH(A39)-1=MONTH(A38),IF(ISERROR(VLOOKUP(YEAR(A38)&amp;MONTH(A38),Totaaloverzicht!$A$2:$V$62,20,FALSE)),"",(VLOOKUP(YEAR(A38)&amp;MONTH(A38),Totaaloverzicht!$A$2:$V$62,21,FALSE))),IF(ISERROR(VLOOKUP(YEAR(A39)&amp;MONTH(A39),Totaaloverzicht!$A$2:$U$62,21,FALSE)),"",(VLOOKUP(YEAR(A39)&amp;MONTH(A39),Totaaloverzicht!$A$2:$V$62,21,FALSE))))</f>
        <v/>
      </c>
      <c r="O38" s="18" t="str">
        <f t="shared" si="5"/>
        <v/>
      </c>
      <c r="P38" s="19" t="str">
        <f>IF(D39="","",IF(ISERROR(VLOOKUP(YEAR(A39)&amp;MONTH(A39),Totaaloverzicht!$A$2:$V$62,22,FALSE)),"",(VLOOKUP(YEAR(A39)&amp;MONTH(A39),Totaaloverzicht!$A$2:$V$62,22,FALSE)*D39)))</f>
        <v/>
      </c>
      <c r="Q38" s="6" t="str">
        <f t="shared" si="2"/>
        <v/>
      </c>
    </row>
    <row r="39" spans="2:17">
      <c r="B39" s="2" t="str">
        <f t="shared" si="18"/>
        <v/>
      </c>
      <c r="D39" s="2" t="str">
        <f t="shared" si="19"/>
        <v/>
      </c>
      <c r="E39" s="8"/>
      <c r="F39" s="10"/>
      <c r="G39" s="20" t="str">
        <f t="shared" si="17"/>
        <v/>
      </c>
      <c r="H39" s="4" t="str">
        <f t="shared" si="20"/>
        <v/>
      </c>
      <c r="I39" s="4" t="str">
        <f t="shared" si="21"/>
        <v/>
      </c>
      <c r="J39" s="15" t="str">
        <f t="shared" si="4"/>
        <v/>
      </c>
      <c r="K39" s="9" t="str">
        <f t="shared" si="22"/>
        <v/>
      </c>
      <c r="L39" s="2" t="str">
        <f t="shared" si="23"/>
        <v/>
      </c>
      <c r="M39" s="4" t="str">
        <f t="shared" si="24"/>
        <v/>
      </c>
      <c r="N39" s="17" t="str">
        <f>IF(MONTH(A40)-1=MONTH(A39),IF(ISERROR(VLOOKUP(YEAR(A39)&amp;MONTH(A39),Totaaloverzicht!$A$2:$V$62,20,FALSE)),"",(VLOOKUP(YEAR(A39)&amp;MONTH(A39),Totaaloverzicht!$A$2:$V$62,21,FALSE))),IF(ISERROR(VLOOKUP(YEAR(A40)&amp;MONTH(A40),Totaaloverzicht!$A$2:$U$62,21,FALSE)),"",(VLOOKUP(YEAR(A40)&amp;MONTH(A40),Totaaloverzicht!$A$2:$V$62,21,FALSE))))</f>
        <v/>
      </c>
      <c r="O39" s="18" t="str">
        <f t="shared" si="5"/>
        <v/>
      </c>
      <c r="P39" s="19" t="str">
        <f>IF(D40="","",IF(ISERROR(VLOOKUP(YEAR(A40)&amp;MONTH(A40),Totaaloverzicht!$A$2:$V$62,22,FALSE)),"",(VLOOKUP(YEAR(A40)&amp;MONTH(A40),Totaaloverzicht!$A$2:$V$62,22,FALSE)*D40)))</f>
        <v/>
      </c>
      <c r="Q39" s="6" t="str">
        <f t="shared" si="2"/>
        <v/>
      </c>
    </row>
    <row r="40" spans="2:17">
      <c r="B40" s="2" t="str">
        <f t="shared" si="18"/>
        <v/>
      </c>
      <c r="D40" s="2" t="str">
        <f t="shared" si="19"/>
        <v/>
      </c>
      <c r="E40" s="8"/>
      <c r="F40" s="10"/>
      <c r="G40" s="20" t="str">
        <f t="shared" si="17"/>
        <v/>
      </c>
      <c r="H40" s="4" t="str">
        <f t="shared" si="20"/>
        <v/>
      </c>
      <c r="I40" s="4" t="str">
        <f t="shared" si="21"/>
        <v/>
      </c>
      <c r="J40" s="15" t="str">
        <f t="shared" si="4"/>
        <v/>
      </c>
      <c r="K40" s="9" t="str">
        <f t="shared" si="22"/>
        <v/>
      </c>
      <c r="L40" s="2" t="str">
        <f t="shared" si="23"/>
        <v/>
      </c>
      <c r="M40" s="4" t="str">
        <f t="shared" si="24"/>
        <v/>
      </c>
      <c r="N40" s="17" t="str">
        <f>IF(MONTH(A41)-1=MONTH(A40),IF(ISERROR(VLOOKUP(YEAR(A40)&amp;MONTH(A40),Totaaloverzicht!$A$2:$V$62,20,FALSE)),"",(VLOOKUP(YEAR(A40)&amp;MONTH(A40),Totaaloverzicht!$A$2:$V$62,21,FALSE))),IF(ISERROR(VLOOKUP(YEAR(A41)&amp;MONTH(A41),Totaaloverzicht!$A$2:$U$62,21,FALSE)),"",(VLOOKUP(YEAR(A41)&amp;MONTH(A41),Totaaloverzicht!$A$2:$V$62,21,FALSE))))</f>
        <v/>
      </c>
      <c r="O40" s="18" t="str">
        <f t="shared" si="5"/>
        <v/>
      </c>
      <c r="P40" s="19" t="str">
        <f>IF(D41="","",IF(ISERROR(VLOOKUP(YEAR(A41)&amp;MONTH(A41),Totaaloverzicht!$A$2:$V$62,22,FALSE)),"",(VLOOKUP(YEAR(A41)&amp;MONTH(A41),Totaaloverzicht!$A$2:$V$62,22,FALSE)*D41)))</f>
        <v/>
      </c>
      <c r="Q40" s="6" t="str">
        <f t="shared" si="2"/>
        <v/>
      </c>
    </row>
    <row r="41" spans="2:17">
      <c r="B41" s="2" t="str">
        <f t="shared" si="18"/>
        <v/>
      </c>
      <c r="D41" s="2" t="str">
        <f t="shared" si="19"/>
        <v/>
      </c>
      <c r="E41" s="8"/>
      <c r="F41" s="10"/>
      <c r="G41" s="20" t="str">
        <f t="shared" si="17"/>
        <v/>
      </c>
      <c r="H41" s="4" t="str">
        <f t="shared" si="20"/>
        <v/>
      </c>
      <c r="I41" s="4" t="str">
        <f t="shared" si="21"/>
        <v/>
      </c>
      <c r="J41" s="15" t="str">
        <f t="shared" si="4"/>
        <v/>
      </c>
      <c r="K41" s="9" t="str">
        <f t="shared" si="22"/>
        <v/>
      </c>
      <c r="L41" s="2" t="str">
        <f t="shared" si="23"/>
        <v/>
      </c>
      <c r="M41" s="4" t="str">
        <f t="shared" si="24"/>
        <v/>
      </c>
      <c r="N41" s="17" t="str">
        <f>IF(MONTH(A42)-1=MONTH(A41),IF(ISERROR(VLOOKUP(YEAR(A41)&amp;MONTH(A41),Totaaloverzicht!$A$2:$V$62,20,FALSE)),"",(VLOOKUP(YEAR(A41)&amp;MONTH(A41),Totaaloverzicht!$A$2:$V$62,21,FALSE))),IF(ISERROR(VLOOKUP(YEAR(A42)&amp;MONTH(A42),Totaaloverzicht!$A$2:$U$62,21,FALSE)),"",(VLOOKUP(YEAR(A42)&amp;MONTH(A42),Totaaloverzicht!$A$2:$V$62,21,FALSE))))</f>
        <v/>
      </c>
      <c r="O41" s="18" t="str">
        <f t="shared" si="5"/>
        <v/>
      </c>
      <c r="P41" s="19" t="str">
        <f>IF(D42="","",IF(ISERROR(VLOOKUP(YEAR(A42)&amp;MONTH(A42),Totaaloverzicht!$A$2:$V$62,22,FALSE)),"",(VLOOKUP(YEAR(A42)&amp;MONTH(A42),Totaaloverzicht!$A$2:$V$62,22,FALSE)*D42)))</f>
        <v/>
      </c>
      <c r="Q41" s="6" t="str">
        <f t="shared" si="2"/>
        <v/>
      </c>
    </row>
    <row r="42" spans="2:17">
      <c r="B42" s="2" t="str">
        <f t="shared" si="18"/>
        <v/>
      </c>
      <c r="D42" s="2" t="str">
        <f t="shared" si="19"/>
        <v/>
      </c>
      <c r="E42" s="8"/>
      <c r="F42" s="10"/>
      <c r="G42" s="20" t="str">
        <f t="shared" si="17"/>
        <v/>
      </c>
      <c r="H42" s="4" t="str">
        <f t="shared" si="20"/>
        <v/>
      </c>
      <c r="I42" s="4" t="str">
        <f t="shared" si="21"/>
        <v/>
      </c>
      <c r="J42" s="15" t="str">
        <f t="shared" si="4"/>
        <v/>
      </c>
      <c r="K42" s="9" t="str">
        <f t="shared" si="22"/>
        <v/>
      </c>
      <c r="L42" s="2" t="str">
        <f t="shared" si="23"/>
        <v/>
      </c>
      <c r="M42" s="4" t="str">
        <f t="shared" si="24"/>
        <v/>
      </c>
      <c r="N42" s="17" t="str">
        <f>IF(MONTH(A43)-1=MONTH(A42),IF(ISERROR(VLOOKUP(YEAR(A42)&amp;MONTH(A42),Totaaloverzicht!$A$2:$V$62,20,FALSE)),"",(VLOOKUP(YEAR(A42)&amp;MONTH(A42),Totaaloverzicht!$A$2:$V$62,21,FALSE))),IF(ISERROR(VLOOKUP(YEAR(A43)&amp;MONTH(A43),Totaaloverzicht!$A$2:$U$62,21,FALSE)),"",(VLOOKUP(YEAR(A43)&amp;MONTH(A43),Totaaloverzicht!$A$2:$V$62,21,FALSE))))</f>
        <v/>
      </c>
      <c r="O42" s="18" t="str">
        <f t="shared" si="5"/>
        <v/>
      </c>
      <c r="P42" s="19" t="str">
        <f>IF(D43="","",IF(ISERROR(VLOOKUP(YEAR(A43)&amp;MONTH(A43),Totaaloverzicht!$A$2:$V$62,22,FALSE)),"",(VLOOKUP(YEAR(A43)&amp;MONTH(A43),Totaaloverzicht!$A$2:$V$62,22,FALSE)*D43)))</f>
        <v/>
      </c>
      <c r="Q42" s="6" t="str">
        <f t="shared" si="2"/>
        <v/>
      </c>
    </row>
    <row r="43" spans="2:17">
      <c r="B43" s="2" t="str">
        <f t="shared" si="18"/>
        <v/>
      </c>
      <c r="D43" s="2" t="str">
        <f t="shared" si="19"/>
        <v/>
      </c>
      <c r="E43" s="8"/>
      <c r="F43" s="10"/>
      <c r="G43" s="20" t="str">
        <f t="shared" si="17"/>
        <v/>
      </c>
      <c r="H43" s="4" t="str">
        <f t="shared" si="20"/>
        <v/>
      </c>
      <c r="I43" s="4" t="str">
        <f t="shared" si="21"/>
        <v/>
      </c>
      <c r="J43" s="15" t="str">
        <f t="shared" si="4"/>
        <v/>
      </c>
      <c r="K43" s="9" t="str">
        <f t="shared" si="22"/>
        <v/>
      </c>
      <c r="L43" s="2" t="str">
        <f t="shared" si="23"/>
        <v/>
      </c>
      <c r="M43" s="4" t="str">
        <f t="shared" si="24"/>
        <v/>
      </c>
      <c r="N43" s="17" t="str">
        <f>IF(MONTH(A44)-1=MONTH(A43),IF(ISERROR(VLOOKUP(YEAR(A43)&amp;MONTH(A43),Totaaloverzicht!$A$2:$V$62,20,FALSE)),"",(VLOOKUP(YEAR(A43)&amp;MONTH(A43),Totaaloverzicht!$A$2:$V$62,21,FALSE))),IF(ISERROR(VLOOKUP(YEAR(A44)&amp;MONTH(A44),Totaaloverzicht!$A$2:$U$62,21,FALSE)),"",(VLOOKUP(YEAR(A44)&amp;MONTH(A44),Totaaloverzicht!$A$2:$V$62,21,FALSE))))</f>
        <v/>
      </c>
      <c r="O43" s="18" t="str">
        <f t="shared" si="5"/>
        <v/>
      </c>
      <c r="P43" s="19" t="str">
        <f>IF(D44="","",IF(ISERROR(VLOOKUP(YEAR(A44)&amp;MONTH(A44),Totaaloverzicht!$A$2:$V$62,22,FALSE)),"",(VLOOKUP(YEAR(A44)&amp;MONTH(A44),Totaaloverzicht!$A$2:$V$62,22,FALSE)*D44)))</f>
        <v/>
      </c>
      <c r="Q43" s="6" t="str">
        <f t="shared" si="2"/>
        <v/>
      </c>
    </row>
    <row r="44" spans="2:17">
      <c r="B44" s="2" t="str">
        <f t="shared" si="18"/>
        <v/>
      </c>
      <c r="D44" s="2" t="str">
        <f t="shared" si="19"/>
        <v/>
      </c>
      <c r="E44" s="8"/>
      <c r="F44" s="10"/>
      <c r="G44" s="20" t="str">
        <f t="shared" si="17"/>
        <v/>
      </c>
      <c r="H44" s="4" t="str">
        <f t="shared" si="20"/>
        <v/>
      </c>
      <c r="I44" s="4" t="str">
        <f t="shared" si="21"/>
        <v/>
      </c>
      <c r="J44" s="15" t="str">
        <f t="shared" si="4"/>
        <v/>
      </c>
      <c r="K44" s="9" t="str">
        <f t="shared" si="22"/>
        <v/>
      </c>
      <c r="L44" s="2" t="str">
        <f t="shared" si="23"/>
        <v/>
      </c>
      <c r="M44" s="4" t="str">
        <f t="shared" si="24"/>
        <v/>
      </c>
      <c r="N44" s="17" t="str">
        <f>IF(MONTH(A45)-1=MONTH(A44),IF(ISERROR(VLOOKUP(YEAR(A44)&amp;MONTH(A44),Totaaloverzicht!$A$2:$V$62,20,FALSE)),"",(VLOOKUP(YEAR(A44)&amp;MONTH(A44),Totaaloverzicht!$A$2:$V$62,21,FALSE))),IF(ISERROR(VLOOKUP(YEAR(A45)&amp;MONTH(A45),Totaaloverzicht!$A$2:$U$62,21,FALSE)),"",(VLOOKUP(YEAR(A45)&amp;MONTH(A45),Totaaloverzicht!$A$2:$V$62,21,FALSE))))</f>
        <v/>
      </c>
      <c r="O44" s="18" t="str">
        <f t="shared" si="5"/>
        <v/>
      </c>
      <c r="P44" s="19" t="str">
        <f>IF(D45="","",IF(ISERROR(VLOOKUP(YEAR(A45)&amp;MONTH(A45),Totaaloverzicht!$A$2:$V$62,22,FALSE)),"",(VLOOKUP(YEAR(A45)&amp;MONTH(A45),Totaaloverzicht!$A$2:$V$62,22,FALSE)*D45)))</f>
        <v/>
      </c>
      <c r="Q44" s="6" t="str">
        <f t="shared" si="2"/>
        <v/>
      </c>
    </row>
    <row r="45" spans="2:17">
      <c r="B45" s="2" t="str">
        <f t="shared" si="18"/>
        <v/>
      </c>
      <c r="D45" s="2" t="str">
        <f t="shared" si="19"/>
        <v/>
      </c>
      <c r="E45" s="8"/>
      <c r="F45" s="10"/>
      <c r="G45" s="20" t="str">
        <f t="shared" si="17"/>
        <v/>
      </c>
      <c r="H45" s="4" t="str">
        <f t="shared" si="20"/>
        <v/>
      </c>
      <c r="I45" s="4" t="str">
        <f t="shared" si="21"/>
        <v/>
      </c>
      <c r="J45" s="15" t="str">
        <f t="shared" si="4"/>
        <v/>
      </c>
      <c r="K45" s="9" t="str">
        <f t="shared" si="22"/>
        <v/>
      </c>
      <c r="L45" s="2" t="str">
        <f t="shared" si="23"/>
        <v/>
      </c>
      <c r="M45" s="4" t="str">
        <f t="shared" si="24"/>
        <v/>
      </c>
      <c r="N45" s="17" t="str">
        <f>IF(MONTH(A46)-1=MONTH(A45),IF(ISERROR(VLOOKUP(YEAR(A45)&amp;MONTH(A45),Totaaloverzicht!$A$2:$V$62,20,FALSE)),"",(VLOOKUP(YEAR(A45)&amp;MONTH(A45),Totaaloverzicht!$A$2:$V$62,21,FALSE))),IF(ISERROR(VLOOKUP(YEAR(A46)&amp;MONTH(A46),Totaaloverzicht!$A$2:$U$62,21,FALSE)),"",(VLOOKUP(YEAR(A46)&amp;MONTH(A46),Totaaloverzicht!$A$2:$V$62,21,FALSE))))</f>
        <v/>
      </c>
      <c r="O45" s="18" t="str">
        <f t="shared" si="5"/>
        <v/>
      </c>
      <c r="P45" s="19" t="str">
        <f>IF(D46="","",IF(ISERROR(VLOOKUP(YEAR(A46)&amp;MONTH(A46),Totaaloverzicht!$A$2:$V$62,22,FALSE)),"",(VLOOKUP(YEAR(A46)&amp;MONTH(A46),Totaaloverzicht!$A$2:$V$62,22,FALSE)*D46)))</f>
        <v/>
      </c>
      <c r="Q45" s="6" t="str">
        <f t="shared" si="2"/>
        <v/>
      </c>
    </row>
    <row r="46" spans="2:17">
      <c r="B46" s="2" t="str">
        <f t="shared" si="18"/>
        <v/>
      </c>
      <c r="D46" s="2" t="str">
        <f t="shared" si="19"/>
        <v/>
      </c>
      <c r="E46" s="8"/>
      <c r="F46" s="10"/>
      <c r="G46" s="20" t="str">
        <f t="shared" si="17"/>
        <v/>
      </c>
      <c r="H46" s="4" t="str">
        <f t="shared" si="20"/>
        <v/>
      </c>
      <c r="I46" s="4" t="str">
        <f t="shared" si="21"/>
        <v/>
      </c>
      <c r="J46" s="15" t="str">
        <f t="shared" si="4"/>
        <v/>
      </c>
      <c r="K46" s="9" t="str">
        <f t="shared" si="22"/>
        <v/>
      </c>
      <c r="L46" s="2" t="str">
        <f t="shared" si="23"/>
        <v/>
      </c>
      <c r="M46" s="4" t="str">
        <f t="shared" si="24"/>
        <v/>
      </c>
      <c r="N46" s="17" t="str">
        <f>IF(MONTH(A47)-1=MONTH(A46),IF(ISERROR(VLOOKUP(YEAR(A46)&amp;MONTH(A46),Totaaloverzicht!$A$2:$V$62,20,FALSE)),"",(VLOOKUP(YEAR(A46)&amp;MONTH(A46),Totaaloverzicht!$A$2:$V$62,21,FALSE))),IF(ISERROR(VLOOKUP(YEAR(A47)&amp;MONTH(A47),Totaaloverzicht!$A$2:$U$62,21,FALSE)),"",(VLOOKUP(YEAR(A47)&amp;MONTH(A47),Totaaloverzicht!$A$2:$V$62,21,FALSE))))</f>
        <v/>
      </c>
      <c r="O46" s="18" t="str">
        <f t="shared" si="5"/>
        <v/>
      </c>
      <c r="P46" s="19" t="str">
        <f>IF(D47="","",IF(ISERROR(VLOOKUP(YEAR(A47)&amp;MONTH(A47),Totaaloverzicht!$A$2:$V$62,22,FALSE)),"",(VLOOKUP(YEAR(A47)&amp;MONTH(A47),Totaaloverzicht!$A$2:$V$62,22,FALSE)*D47)))</f>
        <v/>
      </c>
      <c r="Q46" s="6" t="str">
        <f t="shared" si="2"/>
        <v/>
      </c>
    </row>
    <row r="47" spans="2:17">
      <c r="B47" s="2" t="str">
        <f t="shared" si="18"/>
        <v/>
      </c>
      <c r="D47" s="2" t="str">
        <f t="shared" si="19"/>
        <v/>
      </c>
      <c r="E47" s="8"/>
      <c r="F47" s="10"/>
      <c r="G47" s="20" t="str">
        <f t="shared" si="17"/>
        <v/>
      </c>
      <c r="H47" s="4" t="str">
        <f t="shared" si="20"/>
        <v/>
      </c>
      <c r="I47" s="4" t="str">
        <f t="shared" si="21"/>
        <v/>
      </c>
      <c r="J47" s="15" t="str">
        <f t="shared" si="4"/>
        <v/>
      </c>
      <c r="K47" s="9" t="str">
        <f t="shared" si="22"/>
        <v/>
      </c>
      <c r="L47" s="2" t="str">
        <f t="shared" si="23"/>
        <v/>
      </c>
      <c r="M47" s="4" t="str">
        <f t="shared" si="24"/>
        <v/>
      </c>
      <c r="N47" s="17" t="str">
        <f>IF(MONTH(A48)-1=MONTH(A47),IF(ISERROR(VLOOKUP(YEAR(A47)&amp;MONTH(A47),Totaaloverzicht!$A$2:$V$62,20,FALSE)),"",(VLOOKUP(YEAR(A47)&amp;MONTH(A47),Totaaloverzicht!$A$2:$V$62,21,FALSE))),IF(ISERROR(VLOOKUP(YEAR(A48)&amp;MONTH(A48),Totaaloverzicht!$A$2:$U$62,21,FALSE)),"",(VLOOKUP(YEAR(A48)&amp;MONTH(A48),Totaaloverzicht!$A$2:$V$62,21,FALSE))))</f>
        <v/>
      </c>
      <c r="O47" s="18" t="str">
        <f t="shared" si="5"/>
        <v/>
      </c>
      <c r="P47" s="19" t="str">
        <f>IF(D48="","",IF(ISERROR(VLOOKUP(YEAR(A48)&amp;MONTH(A48),Totaaloverzicht!$A$2:$V$62,22,FALSE)),"",(VLOOKUP(YEAR(A48)&amp;MONTH(A48),Totaaloverzicht!$A$2:$V$62,22,FALSE)*D48)))</f>
        <v/>
      </c>
      <c r="Q47" s="6" t="str">
        <f t="shared" si="2"/>
        <v/>
      </c>
    </row>
    <row r="48" spans="2:17">
      <c r="B48" s="2" t="str">
        <f t="shared" si="18"/>
        <v/>
      </c>
      <c r="D48" s="2" t="str">
        <f t="shared" si="19"/>
        <v/>
      </c>
      <c r="E48" s="8"/>
      <c r="F48" s="10"/>
      <c r="G48" s="20" t="str">
        <f t="shared" si="17"/>
        <v/>
      </c>
      <c r="H48" s="4" t="str">
        <f t="shared" si="20"/>
        <v/>
      </c>
      <c r="I48" s="4" t="str">
        <f t="shared" si="21"/>
        <v/>
      </c>
      <c r="J48" s="15" t="str">
        <f t="shared" si="4"/>
        <v/>
      </c>
      <c r="K48" s="9" t="str">
        <f t="shared" si="22"/>
        <v/>
      </c>
      <c r="L48" s="2" t="str">
        <f t="shared" si="23"/>
        <v/>
      </c>
      <c r="M48" s="4" t="str">
        <f t="shared" si="24"/>
        <v/>
      </c>
      <c r="N48" s="17" t="str">
        <f>IF(MONTH(A49)-1=MONTH(A48),IF(ISERROR(VLOOKUP(YEAR(A48)&amp;MONTH(A48),Totaaloverzicht!$A$2:$V$62,20,FALSE)),"",(VLOOKUP(YEAR(A48)&amp;MONTH(A48),Totaaloverzicht!$A$2:$V$62,21,FALSE))),IF(ISERROR(VLOOKUP(YEAR(A49)&amp;MONTH(A49),Totaaloverzicht!$A$2:$U$62,21,FALSE)),"",(VLOOKUP(YEAR(A49)&amp;MONTH(A49),Totaaloverzicht!$A$2:$V$62,21,FALSE))))</f>
        <v/>
      </c>
      <c r="O48" s="18" t="str">
        <f t="shared" si="5"/>
        <v/>
      </c>
      <c r="P48" s="19" t="str">
        <f>IF(D49="","",IF(ISERROR(VLOOKUP(YEAR(A49)&amp;MONTH(A49),Totaaloverzicht!$A$2:$V$62,22,FALSE)),"",(VLOOKUP(YEAR(A49)&amp;MONTH(A49),Totaaloverzicht!$A$2:$V$62,22,FALSE)*D49)))</f>
        <v/>
      </c>
      <c r="Q48" s="6" t="str">
        <f t="shared" si="2"/>
        <v/>
      </c>
    </row>
    <row r="49" spans="2:17">
      <c r="B49" s="2" t="str">
        <f t="shared" si="18"/>
        <v/>
      </c>
      <c r="D49" s="2" t="str">
        <f t="shared" si="19"/>
        <v/>
      </c>
      <c r="E49" s="8"/>
      <c r="F49" s="10"/>
      <c r="G49" s="20" t="str">
        <f t="shared" si="17"/>
        <v/>
      </c>
      <c r="H49" s="4" t="str">
        <f t="shared" si="20"/>
        <v/>
      </c>
      <c r="I49" s="4" t="str">
        <f t="shared" si="21"/>
        <v/>
      </c>
      <c r="J49" s="15" t="str">
        <f t="shared" si="4"/>
        <v/>
      </c>
      <c r="K49" s="9" t="str">
        <f t="shared" si="22"/>
        <v/>
      </c>
      <c r="L49" s="2" t="str">
        <f t="shared" si="23"/>
        <v/>
      </c>
      <c r="M49" s="4" t="str">
        <f t="shared" si="24"/>
        <v/>
      </c>
      <c r="N49" s="17" t="str">
        <f>IF(MONTH(A50)-1=MONTH(A49),IF(ISERROR(VLOOKUP(YEAR(A49)&amp;MONTH(A49),Totaaloverzicht!$A$2:$V$62,20,FALSE)),"",(VLOOKUP(YEAR(A49)&amp;MONTH(A49),Totaaloverzicht!$A$2:$V$62,21,FALSE))),IF(ISERROR(VLOOKUP(YEAR(A50)&amp;MONTH(A50),Totaaloverzicht!$A$2:$U$62,21,FALSE)),"",(VLOOKUP(YEAR(A50)&amp;MONTH(A50),Totaaloverzicht!$A$2:$V$62,21,FALSE))))</f>
        <v/>
      </c>
      <c r="O49" s="18" t="str">
        <f t="shared" si="5"/>
        <v/>
      </c>
      <c r="P49" s="19" t="str">
        <f>IF(D50="","",IF(ISERROR(VLOOKUP(YEAR(A50)&amp;MONTH(A50),Totaaloverzicht!$A$2:$V$62,22,FALSE)),"",(VLOOKUP(YEAR(A50)&amp;MONTH(A50),Totaaloverzicht!$A$2:$V$62,22,FALSE)*D50)))</f>
        <v/>
      </c>
      <c r="Q49" s="6" t="str">
        <f t="shared" si="2"/>
        <v/>
      </c>
    </row>
    <row r="50" spans="2:17">
      <c r="B50" s="2" t="str">
        <f t="shared" si="18"/>
        <v/>
      </c>
      <c r="D50" s="2" t="str">
        <f t="shared" si="19"/>
        <v/>
      </c>
      <c r="E50" s="8"/>
      <c r="F50" s="10"/>
      <c r="G50" s="20" t="str">
        <f t="shared" si="17"/>
        <v/>
      </c>
      <c r="H50" s="4" t="str">
        <f t="shared" si="20"/>
        <v/>
      </c>
      <c r="I50" s="4" t="str">
        <f t="shared" si="21"/>
        <v/>
      </c>
      <c r="J50" s="15" t="str">
        <f t="shared" si="4"/>
        <v/>
      </c>
      <c r="K50" s="9" t="str">
        <f t="shared" si="22"/>
        <v/>
      </c>
      <c r="L50" s="2" t="str">
        <f t="shared" si="23"/>
        <v/>
      </c>
      <c r="M50" s="4" t="str">
        <f t="shared" si="24"/>
        <v/>
      </c>
      <c r="N50" s="17" t="str">
        <f>IF(MONTH(A51)-1=MONTH(A50),IF(ISERROR(VLOOKUP(YEAR(A50)&amp;MONTH(A50),Totaaloverzicht!$A$2:$V$62,20,FALSE)),"",(VLOOKUP(YEAR(A50)&amp;MONTH(A50),Totaaloverzicht!$A$2:$V$62,21,FALSE))),IF(ISERROR(VLOOKUP(YEAR(A51)&amp;MONTH(A51),Totaaloverzicht!$A$2:$U$62,21,FALSE)),"",(VLOOKUP(YEAR(A51)&amp;MONTH(A51),Totaaloverzicht!$A$2:$V$62,21,FALSE))))</f>
        <v/>
      </c>
      <c r="O50" s="18" t="str">
        <f t="shared" si="5"/>
        <v/>
      </c>
      <c r="P50" s="19" t="str">
        <f>IF(D51="","",IF(ISERROR(VLOOKUP(YEAR(A51)&amp;MONTH(A51),Totaaloverzicht!$A$2:$V$62,22,FALSE)),"",(VLOOKUP(YEAR(A51)&amp;MONTH(A51),Totaaloverzicht!$A$2:$V$62,22,FALSE)*D51)))</f>
        <v/>
      </c>
      <c r="Q50" s="6" t="str">
        <f t="shared" si="2"/>
        <v/>
      </c>
    </row>
    <row r="51" spans="2:17">
      <c r="B51" s="2" t="str">
        <f t="shared" si="18"/>
        <v/>
      </c>
      <c r="D51" s="2" t="str">
        <f t="shared" si="19"/>
        <v/>
      </c>
      <c r="E51" s="8"/>
      <c r="F51" s="10"/>
      <c r="G51" s="20" t="str">
        <f t="shared" si="17"/>
        <v/>
      </c>
      <c r="H51" s="4" t="str">
        <f t="shared" si="20"/>
        <v/>
      </c>
      <c r="I51" s="4" t="str">
        <f t="shared" si="21"/>
        <v/>
      </c>
      <c r="J51" s="15" t="str">
        <f t="shared" si="4"/>
        <v/>
      </c>
      <c r="K51" s="9" t="str">
        <f t="shared" si="22"/>
        <v/>
      </c>
      <c r="L51" s="2" t="str">
        <f t="shared" si="23"/>
        <v/>
      </c>
      <c r="M51" s="4" t="str">
        <f t="shared" si="24"/>
        <v/>
      </c>
      <c r="N51" s="17" t="str">
        <f>IF(MONTH(A52)-1=MONTH(A51),IF(ISERROR(VLOOKUP(YEAR(A51)&amp;MONTH(A51),Totaaloverzicht!$A$2:$V$62,20,FALSE)),"",(VLOOKUP(YEAR(A51)&amp;MONTH(A51),Totaaloverzicht!$A$2:$V$62,21,FALSE))),IF(ISERROR(VLOOKUP(YEAR(A52)&amp;MONTH(A52),Totaaloverzicht!$A$2:$U$62,21,FALSE)),"",(VLOOKUP(YEAR(A52)&amp;MONTH(A52),Totaaloverzicht!$A$2:$V$62,21,FALSE))))</f>
        <v/>
      </c>
      <c r="O51" s="18" t="str">
        <f t="shared" si="5"/>
        <v/>
      </c>
      <c r="P51" s="19" t="str">
        <f>IF(D52="","",IF(ISERROR(VLOOKUP(YEAR(A52)&amp;MONTH(A52),Totaaloverzicht!$A$2:$V$62,22,FALSE)),"",(VLOOKUP(YEAR(A52)&amp;MONTH(A52),Totaaloverzicht!$A$2:$V$62,22,FALSE)*D52)))</f>
        <v/>
      </c>
      <c r="Q51" s="6" t="str">
        <f t="shared" si="2"/>
        <v/>
      </c>
    </row>
    <row r="52" spans="2:17">
      <c r="B52" s="2" t="str">
        <f t="shared" si="18"/>
        <v/>
      </c>
      <c r="D52" s="2" t="str">
        <f t="shared" si="19"/>
        <v/>
      </c>
      <c r="E52" s="8"/>
      <c r="F52" s="10"/>
      <c r="G52" s="20" t="str">
        <f t="shared" si="17"/>
        <v/>
      </c>
      <c r="H52" s="4" t="str">
        <f t="shared" si="20"/>
        <v/>
      </c>
      <c r="I52" s="4" t="str">
        <f t="shared" si="21"/>
        <v/>
      </c>
      <c r="J52" s="15" t="str">
        <f t="shared" si="4"/>
        <v/>
      </c>
      <c r="K52" s="9" t="str">
        <f t="shared" si="22"/>
        <v/>
      </c>
      <c r="L52" s="2" t="str">
        <f t="shared" si="23"/>
        <v/>
      </c>
      <c r="M52" s="4" t="str">
        <f t="shared" si="24"/>
        <v/>
      </c>
      <c r="N52" s="17" t="str">
        <f>IF(MONTH(A53)-1=MONTH(A52),IF(ISERROR(VLOOKUP(YEAR(A52)&amp;MONTH(A52),Totaaloverzicht!$A$2:$V$62,20,FALSE)),"",(VLOOKUP(YEAR(A52)&amp;MONTH(A52),Totaaloverzicht!$A$2:$V$62,21,FALSE))),IF(ISERROR(VLOOKUP(YEAR(A53)&amp;MONTH(A53),Totaaloverzicht!$A$2:$U$62,21,FALSE)),"",(VLOOKUP(YEAR(A53)&amp;MONTH(A53),Totaaloverzicht!$A$2:$V$62,21,FALSE))))</f>
        <v/>
      </c>
      <c r="O52" s="18" t="str">
        <f t="shared" si="5"/>
        <v/>
      </c>
      <c r="P52" s="19" t="str">
        <f>IF(D53="","",IF(ISERROR(VLOOKUP(YEAR(A53)&amp;MONTH(A53),Totaaloverzicht!$A$2:$V$62,22,FALSE)),"",(VLOOKUP(YEAR(A53)&amp;MONTH(A53),Totaaloverzicht!$A$2:$V$62,22,FALSE)*D53)))</f>
        <v/>
      </c>
      <c r="Q52" s="6" t="str">
        <f t="shared" si="2"/>
        <v/>
      </c>
    </row>
    <row r="53" spans="2:17">
      <c r="B53" s="2" t="str">
        <f t="shared" si="18"/>
        <v/>
      </c>
      <c r="D53" s="2" t="str">
        <f t="shared" si="19"/>
        <v/>
      </c>
      <c r="E53" s="8"/>
      <c r="F53" s="10"/>
      <c r="G53" s="20" t="str">
        <f t="shared" si="17"/>
        <v/>
      </c>
      <c r="H53" s="4" t="str">
        <f t="shared" si="20"/>
        <v/>
      </c>
      <c r="I53" s="4" t="str">
        <f t="shared" si="21"/>
        <v/>
      </c>
      <c r="J53" s="15" t="str">
        <f t="shared" si="4"/>
        <v/>
      </c>
      <c r="K53" s="9" t="str">
        <f t="shared" si="22"/>
        <v/>
      </c>
      <c r="L53" s="2" t="str">
        <f t="shared" si="23"/>
        <v/>
      </c>
      <c r="M53" s="4" t="str">
        <f t="shared" si="24"/>
        <v/>
      </c>
      <c r="N53" s="17" t="str">
        <f>IF(MONTH(A54)-1=MONTH(A53),IF(ISERROR(VLOOKUP(YEAR(A53)&amp;MONTH(A53),Totaaloverzicht!$A$2:$V$62,20,FALSE)),"",(VLOOKUP(YEAR(A53)&amp;MONTH(A53),Totaaloverzicht!$A$2:$V$62,21,FALSE))),IF(ISERROR(VLOOKUP(YEAR(A54)&amp;MONTH(A54),Totaaloverzicht!$A$2:$U$62,21,FALSE)),"",(VLOOKUP(YEAR(A54)&amp;MONTH(A54),Totaaloverzicht!$A$2:$V$62,21,FALSE))))</f>
        <v/>
      </c>
      <c r="O53" s="18" t="str">
        <f t="shared" si="5"/>
        <v/>
      </c>
      <c r="P53" s="19" t="str">
        <f>IF(D54="","",IF(ISERROR(VLOOKUP(YEAR(A54)&amp;MONTH(A54),Totaaloverzicht!$A$2:$V$62,22,FALSE)),"",(VLOOKUP(YEAR(A54)&amp;MONTH(A54),Totaaloverzicht!$A$2:$V$62,22,FALSE)*D54)))</f>
        <v/>
      </c>
      <c r="Q53" s="6" t="str">
        <f t="shared" si="2"/>
        <v/>
      </c>
    </row>
    <row r="54" spans="2:17">
      <c r="B54" s="2" t="str">
        <f t="shared" si="18"/>
        <v/>
      </c>
      <c r="D54" s="2" t="str">
        <f t="shared" si="19"/>
        <v/>
      </c>
      <c r="E54" s="8"/>
      <c r="F54" s="10"/>
      <c r="G54" s="20" t="str">
        <f t="shared" si="17"/>
        <v/>
      </c>
      <c r="H54" s="4" t="str">
        <f t="shared" si="20"/>
        <v/>
      </c>
      <c r="I54" s="4" t="str">
        <f t="shared" si="21"/>
        <v/>
      </c>
      <c r="J54" s="15" t="str">
        <f t="shared" si="4"/>
        <v/>
      </c>
      <c r="K54" s="9" t="str">
        <f t="shared" si="22"/>
        <v/>
      </c>
      <c r="L54" s="2" t="str">
        <f t="shared" si="23"/>
        <v/>
      </c>
      <c r="M54" s="4" t="str">
        <f t="shared" si="24"/>
        <v/>
      </c>
      <c r="N54" s="17" t="str">
        <f>IF(MONTH(A55)-1=MONTH(A54),IF(ISERROR(VLOOKUP(YEAR(A54)&amp;MONTH(A54),Totaaloverzicht!$A$2:$V$62,20,FALSE)),"",(VLOOKUP(YEAR(A54)&amp;MONTH(A54),Totaaloverzicht!$A$2:$V$62,21,FALSE))),IF(ISERROR(VLOOKUP(YEAR(A55)&amp;MONTH(A55),Totaaloverzicht!$A$2:$U$62,21,FALSE)),"",(VLOOKUP(YEAR(A55)&amp;MONTH(A55),Totaaloverzicht!$A$2:$V$62,21,FALSE))))</f>
        <v/>
      </c>
      <c r="O54" s="18" t="str">
        <f t="shared" si="5"/>
        <v/>
      </c>
      <c r="P54" s="19" t="str">
        <f>IF(D55="","",IF(ISERROR(VLOOKUP(YEAR(A55)&amp;MONTH(A55),Totaaloverzicht!$A$2:$V$62,22,FALSE)),"",(VLOOKUP(YEAR(A55)&amp;MONTH(A55),Totaaloverzicht!$A$2:$V$62,22,FALSE)*D55)))</f>
        <v/>
      </c>
      <c r="Q54" s="6" t="str">
        <f t="shared" si="2"/>
        <v/>
      </c>
    </row>
    <row r="55" spans="2:17">
      <c r="B55" s="2" t="str">
        <f t="shared" si="18"/>
        <v/>
      </c>
      <c r="D55" s="2" t="str">
        <f t="shared" si="19"/>
        <v/>
      </c>
      <c r="E55" s="8"/>
      <c r="F55" s="10"/>
      <c r="G55" s="20" t="str">
        <f t="shared" si="17"/>
        <v/>
      </c>
      <c r="H55" s="4" t="str">
        <f t="shared" si="20"/>
        <v/>
      </c>
      <c r="I55" s="4" t="str">
        <f t="shared" si="21"/>
        <v/>
      </c>
      <c r="J55" s="15" t="str">
        <f t="shared" si="4"/>
        <v/>
      </c>
      <c r="K55" s="9" t="str">
        <f t="shared" si="22"/>
        <v/>
      </c>
      <c r="L55" s="2" t="str">
        <f t="shared" si="23"/>
        <v/>
      </c>
      <c r="M55" s="4" t="str">
        <f t="shared" si="24"/>
        <v/>
      </c>
      <c r="N55" s="17" t="str">
        <f>IF(MONTH(A56)-1=MONTH(A55),IF(ISERROR(VLOOKUP(YEAR(A55)&amp;MONTH(A55),Totaaloverzicht!$A$2:$V$62,20,FALSE)),"",(VLOOKUP(YEAR(A55)&amp;MONTH(A55),Totaaloverzicht!$A$2:$V$62,21,FALSE))),IF(ISERROR(VLOOKUP(YEAR(A56)&amp;MONTH(A56),Totaaloverzicht!$A$2:$U$62,21,FALSE)),"",(VLOOKUP(YEAR(A56)&amp;MONTH(A56),Totaaloverzicht!$A$2:$V$62,21,FALSE))))</f>
        <v/>
      </c>
      <c r="O55" s="18" t="str">
        <f t="shared" si="5"/>
        <v/>
      </c>
      <c r="P55" s="19" t="str">
        <f>IF(D56="","",IF(ISERROR(VLOOKUP(YEAR(A56)&amp;MONTH(A56),Totaaloverzicht!$A$2:$V$62,22,FALSE)),"",(VLOOKUP(YEAR(A56)&amp;MONTH(A56),Totaaloverzicht!$A$2:$V$62,22,FALSE)*D56)))</f>
        <v/>
      </c>
      <c r="Q55" s="6" t="str">
        <f t="shared" si="2"/>
        <v/>
      </c>
    </row>
    <row r="56" spans="2:17">
      <c r="B56" s="2" t="str">
        <f t="shared" si="18"/>
        <v/>
      </c>
      <c r="D56" s="2" t="str">
        <f t="shared" si="19"/>
        <v/>
      </c>
      <c r="E56" s="8"/>
      <c r="F56" s="10"/>
      <c r="G56" s="20" t="str">
        <f t="shared" si="17"/>
        <v/>
      </c>
      <c r="H56" s="4" t="str">
        <f t="shared" si="20"/>
        <v/>
      </c>
      <c r="I56" s="4" t="str">
        <f t="shared" si="21"/>
        <v/>
      </c>
      <c r="J56" s="15" t="str">
        <f t="shared" si="4"/>
        <v/>
      </c>
      <c r="K56" s="9" t="str">
        <f t="shared" si="22"/>
        <v/>
      </c>
      <c r="L56" s="2" t="str">
        <f t="shared" si="23"/>
        <v/>
      </c>
      <c r="M56" s="4" t="str">
        <f t="shared" si="24"/>
        <v/>
      </c>
      <c r="N56" s="17" t="str">
        <f>IF(MONTH(A57)-1=MONTH(A56),IF(ISERROR(VLOOKUP(YEAR(A56)&amp;MONTH(A56),Totaaloverzicht!$A$2:$V$62,20,FALSE)),"",(VLOOKUP(YEAR(A56)&amp;MONTH(A56),Totaaloverzicht!$A$2:$V$62,21,FALSE))),IF(ISERROR(VLOOKUP(YEAR(A57)&amp;MONTH(A57),Totaaloverzicht!$A$2:$U$62,21,FALSE)),"",(VLOOKUP(YEAR(A57)&amp;MONTH(A57),Totaaloverzicht!$A$2:$V$62,21,FALSE))))</f>
        <v/>
      </c>
      <c r="O56" s="18" t="str">
        <f t="shared" si="5"/>
        <v/>
      </c>
      <c r="P56" s="19" t="str">
        <f>IF(D57="","",IF(ISERROR(VLOOKUP(YEAR(A57)&amp;MONTH(A57),Totaaloverzicht!$A$2:$V$62,22,FALSE)),"",(VLOOKUP(YEAR(A57)&amp;MONTH(A57),Totaaloverzicht!$A$2:$V$62,22,FALSE)*D57)))</f>
        <v/>
      </c>
      <c r="Q56" s="6" t="str">
        <f t="shared" si="2"/>
        <v/>
      </c>
    </row>
    <row r="57" spans="2:17">
      <c r="B57" s="2" t="str">
        <f t="shared" si="18"/>
        <v/>
      </c>
      <c r="D57" s="2" t="str">
        <f t="shared" si="19"/>
        <v/>
      </c>
      <c r="E57" s="8"/>
      <c r="F57" s="10"/>
      <c r="G57" s="20" t="str">
        <f t="shared" si="17"/>
        <v/>
      </c>
      <c r="H57" s="4" t="str">
        <f t="shared" si="20"/>
        <v/>
      </c>
      <c r="I57" s="4" t="str">
        <f t="shared" si="21"/>
        <v/>
      </c>
      <c r="J57" s="15" t="str">
        <f t="shared" si="4"/>
        <v/>
      </c>
      <c r="K57" s="9" t="str">
        <f t="shared" si="22"/>
        <v/>
      </c>
      <c r="L57" s="2" t="str">
        <f t="shared" si="23"/>
        <v/>
      </c>
      <c r="M57" s="4" t="str">
        <f t="shared" si="24"/>
        <v/>
      </c>
      <c r="N57" s="17" t="str">
        <f>IF(MONTH(A58)-1=MONTH(A57),IF(ISERROR(VLOOKUP(YEAR(A57)&amp;MONTH(A57),Totaaloverzicht!$A$2:$V$62,20,FALSE)),"",(VLOOKUP(YEAR(A57)&amp;MONTH(A57),Totaaloverzicht!$A$2:$V$62,21,FALSE))),IF(ISERROR(VLOOKUP(YEAR(A58)&amp;MONTH(A58),Totaaloverzicht!$A$2:$U$62,21,FALSE)),"",(VLOOKUP(YEAR(A58)&amp;MONTH(A58),Totaaloverzicht!$A$2:$V$62,21,FALSE))))</f>
        <v/>
      </c>
      <c r="O57" s="18" t="str">
        <f t="shared" si="5"/>
        <v/>
      </c>
      <c r="P57" s="19" t="str">
        <f>IF(D58="","",IF(ISERROR(VLOOKUP(YEAR(A58)&amp;MONTH(A58),Totaaloverzicht!$A$2:$V$62,22,FALSE)),"",(VLOOKUP(YEAR(A58)&amp;MONTH(A58),Totaaloverzicht!$A$2:$V$62,22,FALSE)*D58)))</f>
        <v/>
      </c>
      <c r="Q57" s="6" t="str">
        <f t="shared" si="2"/>
        <v/>
      </c>
    </row>
    <row r="58" spans="2:17">
      <c r="B58" s="2" t="str">
        <f t="shared" si="18"/>
        <v/>
      </c>
      <c r="D58" s="2" t="str">
        <f t="shared" si="19"/>
        <v/>
      </c>
      <c r="E58" s="8"/>
      <c r="F58" s="10"/>
      <c r="G58" s="20" t="str">
        <f t="shared" si="17"/>
        <v/>
      </c>
      <c r="H58" s="4" t="str">
        <f t="shared" si="20"/>
        <v/>
      </c>
      <c r="I58" s="4" t="str">
        <f t="shared" si="21"/>
        <v/>
      </c>
      <c r="J58" s="15" t="str">
        <f t="shared" si="4"/>
        <v/>
      </c>
      <c r="K58" s="9" t="str">
        <f t="shared" si="22"/>
        <v/>
      </c>
      <c r="L58" s="2" t="str">
        <f t="shared" si="23"/>
        <v/>
      </c>
      <c r="M58" s="4" t="str">
        <f t="shared" si="24"/>
        <v/>
      </c>
      <c r="N58" s="17" t="str">
        <f>IF(MONTH(A59)-1=MONTH(A58),IF(ISERROR(VLOOKUP(YEAR(A58)&amp;MONTH(A58),Totaaloverzicht!$A$2:$V$62,20,FALSE)),"",(VLOOKUP(YEAR(A58)&amp;MONTH(A58),Totaaloverzicht!$A$2:$V$62,21,FALSE))),IF(ISERROR(VLOOKUP(YEAR(A59)&amp;MONTH(A59),Totaaloverzicht!$A$2:$U$62,21,FALSE)),"",(VLOOKUP(YEAR(A59)&amp;MONTH(A59),Totaaloverzicht!$A$2:$V$62,21,FALSE))))</f>
        <v/>
      </c>
      <c r="O58" s="18" t="str">
        <f t="shared" si="5"/>
        <v/>
      </c>
      <c r="P58" s="19" t="str">
        <f>IF(D59="","",IF(ISERROR(VLOOKUP(YEAR(A59)&amp;MONTH(A59),Totaaloverzicht!$A$2:$V$62,22,FALSE)),"",(VLOOKUP(YEAR(A59)&amp;MONTH(A59),Totaaloverzicht!$A$2:$V$62,22,FALSE)*D59)))</f>
        <v/>
      </c>
      <c r="Q58" s="6" t="str">
        <f t="shared" si="2"/>
        <v/>
      </c>
    </row>
    <row r="59" spans="2:17">
      <c r="B59" s="2" t="str">
        <f t="shared" si="18"/>
        <v/>
      </c>
      <c r="D59" s="2" t="str">
        <f t="shared" si="19"/>
        <v/>
      </c>
      <c r="E59" s="8"/>
      <c r="F59" s="10"/>
      <c r="G59" s="20" t="str">
        <f t="shared" si="17"/>
        <v/>
      </c>
      <c r="H59" s="4" t="str">
        <f t="shared" si="20"/>
        <v/>
      </c>
      <c r="I59" s="4" t="str">
        <f t="shared" si="21"/>
        <v/>
      </c>
      <c r="J59" s="15" t="str">
        <f t="shared" si="4"/>
        <v/>
      </c>
      <c r="K59" s="9" t="str">
        <f t="shared" si="22"/>
        <v/>
      </c>
      <c r="L59" s="2" t="str">
        <f t="shared" si="23"/>
        <v/>
      </c>
      <c r="M59" s="4" t="str">
        <f t="shared" si="24"/>
        <v/>
      </c>
      <c r="N59" s="17" t="str">
        <f>IF(MONTH(A60)-1=MONTH(A59),IF(ISERROR(VLOOKUP(YEAR(A59)&amp;MONTH(A59),Totaaloverzicht!$A$2:$V$62,20,FALSE)),"",(VLOOKUP(YEAR(A59)&amp;MONTH(A59),Totaaloverzicht!$A$2:$V$62,21,FALSE))),IF(ISERROR(VLOOKUP(YEAR(A60)&amp;MONTH(A60),Totaaloverzicht!$A$2:$U$62,21,FALSE)),"",(VLOOKUP(YEAR(A60)&amp;MONTH(A60),Totaaloverzicht!$A$2:$V$62,21,FALSE))))</f>
        <v/>
      </c>
      <c r="O59" s="18" t="str">
        <f t="shared" si="5"/>
        <v/>
      </c>
      <c r="P59" s="19" t="str">
        <f>IF(D60="","",IF(ISERROR(VLOOKUP(YEAR(A60)&amp;MONTH(A60),Totaaloverzicht!$A$2:$V$62,22,FALSE)),"",(VLOOKUP(YEAR(A60)&amp;MONTH(A60),Totaaloverzicht!$A$2:$V$62,22,FALSE)*D60)))</f>
        <v/>
      </c>
      <c r="Q59" s="6" t="str">
        <f t="shared" si="2"/>
        <v/>
      </c>
    </row>
    <row r="60" spans="2:17">
      <c r="B60" s="2" t="str">
        <f t="shared" si="18"/>
        <v/>
      </c>
      <c r="D60" s="2" t="str">
        <f t="shared" si="19"/>
        <v/>
      </c>
      <c r="E60" s="8"/>
      <c r="F60" s="10"/>
      <c r="G60" s="20" t="str">
        <f t="shared" si="17"/>
        <v/>
      </c>
      <c r="H60" s="4" t="str">
        <f t="shared" si="20"/>
        <v/>
      </c>
      <c r="I60" s="4" t="str">
        <f t="shared" si="21"/>
        <v/>
      </c>
      <c r="J60" s="15" t="str">
        <f t="shared" si="4"/>
        <v/>
      </c>
      <c r="K60" s="9" t="str">
        <f t="shared" si="22"/>
        <v/>
      </c>
      <c r="L60" s="2" t="str">
        <f t="shared" si="23"/>
        <v/>
      </c>
      <c r="M60" s="4" t="str">
        <f t="shared" si="24"/>
        <v/>
      </c>
      <c r="N60" s="17" t="str">
        <f>IF(MONTH(A61)-1=MONTH(A60),IF(ISERROR(VLOOKUP(YEAR(A60)&amp;MONTH(A60),Totaaloverzicht!$A$2:$V$62,20,FALSE)),"",(VLOOKUP(YEAR(A60)&amp;MONTH(A60),Totaaloverzicht!$A$2:$V$62,21,FALSE))),IF(ISERROR(VLOOKUP(YEAR(A61)&amp;MONTH(A61),Totaaloverzicht!$A$2:$U$62,21,FALSE)),"",(VLOOKUP(YEAR(A61)&amp;MONTH(A61),Totaaloverzicht!$A$2:$V$62,21,FALSE))))</f>
        <v/>
      </c>
      <c r="O60" s="18" t="str">
        <f t="shared" si="5"/>
        <v/>
      </c>
      <c r="P60" s="19" t="str">
        <f>IF(D61="","",IF(ISERROR(VLOOKUP(YEAR(A61)&amp;MONTH(A61),Totaaloverzicht!$A$2:$V$62,22,FALSE)),"",(VLOOKUP(YEAR(A61)&amp;MONTH(A61),Totaaloverzicht!$A$2:$V$62,22,FALSE)*D61)))</f>
        <v/>
      </c>
      <c r="Q60" s="6" t="str">
        <f t="shared" si="2"/>
        <v/>
      </c>
    </row>
    <row r="61" spans="2:17">
      <c r="B61" s="2" t="str">
        <f t="shared" si="18"/>
        <v/>
      </c>
      <c r="D61" s="2" t="str">
        <f t="shared" si="19"/>
        <v/>
      </c>
      <c r="E61" s="8"/>
      <c r="F61" s="10"/>
      <c r="G61" s="20" t="str">
        <f t="shared" si="17"/>
        <v/>
      </c>
      <c r="H61" s="4" t="str">
        <f t="shared" si="20"/>
        <v/>
      </c>
      <c r="I61" s="4" t="str">
        <f t="shared" si="21"/>
        <v/>
      </c>
      <c r="J61" s="15" t="str">
        <f t="shared" si="4"/>
        <v/>
      </c>
      <c r="K61" s="9" t="str">
        <f t="shared" si="22"/>
        <v/>
      </c>
      <c r="L61" s="2" t="str">
        <f t="shared" si="23"/>
        <v/>
      </c>
      <c r="M61" s="4" t="str">
        <f t="shared" si="24"/>
        <v/>
      </c>
      <c r="N61" s="17" t="str">
        <f>IF(MONTH(A62)-1=MONTH(A61),IF(ISERROR(VLOOKUP(YEAR(A61)&amp;MONTH(A61),Totaaloverzicht!$A$2:$V$62,20,FALSE)),"",(VLOOKUP(YEAR(A61)&amp;MONTH(A61),Totaaloverzicht!$A$2:$V$62,21,FALSE))),IF(ISERROR(VLOOKUP(YEAR(A62)&amp;MONTH(A62),Totaaloverzicht!$A$2:$U$62,21,FALSE)),"",(VLOOKUP(YEAR(A62)&amp;MONTH(A62),Totaaloverzicht!$A$2:$V$62,21,FALSE))))</f>
        <v/>
      </c>
      <c r="O61" s="18" t="str">
        <f t="shared" si="5"/>
        <v/>
      </c>
      <c r="P61" s="19" t="str">
        <f>IF(D62="","",IF(ISERROR(VLOOKUP(YEAR(A62)&amp;MONTH(A62),Totaaloverzicht!$A$2:$V$62,22,FALSE)),"",(VLOOKUP(YEAR(A62)&amp;MONTH(A62),Totaaloverzicht!$A$2:$V$62,22,FALSE)*D62)))</f>
        <v/>
      </c>
      <c r="Q61" s="6" t="str">
        <f t="shared" si="2"/>
        <v/>
      </c>
    </row>
    <row r="62" spans="2:17">
      <c r="B62" s="2" t="str">
        <f t="shared" si="18"/>
        <v/>
      </c>
      <c r="D62" s="2" t="str">
        <f t="shared" si="19"/>
        <v/>
      </c>
      <c r="E62" s="8"/>
      <c r="F62" s="10"/>
      <c r="G62" s="20" t="str">
        <f t="shared" si="17"/>
        <v/>
      </c>
      <c r="H62" s="4" t="str">
        <f t="shared" si="20"/>
        <v/>
      </c>
      <c r="I62" s="4" t="str">
        <f t="shared" si="21"/>
        <v/>
      </c>
      <c r="J62" s="15" t="str">
        <f t="shared" si="4"/>
        <v/>
      </c>
      <c r="K62" s="9" t="str">
        <f t="shared" si="22"/>
        <v/>
      </c>
      <c r="L62" s="2" t="str">
        <f t="shared" si="23"/>
        <v/>
      </c>
      <c r="M62" s="4" t="str">
        <f t="shared" si="24"/>
        <v/>
      </c>
      <c r="N62" s="17" t="str">
        <f>IF(MONTH(A63)-1=MONTH(A62),IF(ISERROR(VLOOKUP(YEAR(A62)&amp;MONTH(A62),Totaaloverzicht!$A$2:$V$62,20,FALSE)),"",(VLOOKUP(YEAR(A62)&amp;MONTH(A62),Totaaloverzicht!$A$2:$V$62,21,FALSE))),IF(ISERROR(VLOOKUP(YEAR(A63)&amp;MONTH(A63),Totaaloverzicht!$A$2:$U$62,21,FALSE)),"",(VLOOKUP(YEAR(A63)&amp;MONTH(A63),Totaaloverzicht!$A$2:$V$62,21,FALSE))))</f>
        <v/>
      </c>
      <c r="O62" s="18" t="str">
        <f t="shared" si="5"/>
        <v/>
      </c>
      <c r="P62" s="19" t="str">
        <f>IF(D63="","",IF(ISERROR(VLOOKUP(YEAR(A63)&amp;MONTH(A63),Totaaloverzicht!$A$2:$V$62,22,FALSE)),"",(VLOOKUP(YEAR(A63)&amp;MONTH(A63),Totaaloverzicht!$A$2:$V$62,22,FALSE)*D63)))</f>
        <v/>
      </c>
      <c r="Q62" s="6" t="str">
        <f t="shared" si="2"/>
        <v/>
      </c>
    </row>
    <row r="63" spans="2:17">
      <c r="B63" s="2" t="str">
        <f t="shared" si="18"/>
        <v/>
      </c>
      <c r="D63" s="2" t="str">
        <f t="shared" si="19"/>
        <v/>
      </c>
      <c r="E63" s="8"/>
      <c r="F63" s="10"/>
      <c r="G63" s="20" t="str">
        <f t="shared" si="17"/>
        <v/>
      </c>
      <c r="H63" s="4" t="str">
        <f t="shared" si="20"/>
        <v/>
      </c>
      <c r="I63" s="4" t="str">
        <f t="shared" si="21"/>
        <v/>
      </c>
      <c r="J63" s="15" t="str">
        <f t="shared" si="4"/>
        <v/>
      </c>
      <c r="K63" s="9" t="str">
        <f t="shared" si="22"/>
        <v/>
      </c>
      <c r="L63" s="2" t="str">
        <f t="shared" si="23"/>
        <v/>
      </c>
      <c r="M63" s="4" t="str">
        <f t="shared" si="24"/>
        <v/>
      </c>
      <c r="N63" s="17" t="str">
        <f>IF(MONTH(A64)-1=MONTH(A63),IF(ISERROR(VLOOKUP(YEAR(A63)&amp;MONTH(A63),Totaaloverzicht!$A$2:$V$62,20,FALSE)),"",(VLOOKUP(YEAR(A63)&amp;MONTH(A63),Totaaloverzicht!$A$2:$V$62,21,FALSE))),IF(ISERROR(VLOOKUP(YEAR(A64)&amp;MONTH(A64),Totaaloverzicht!$A$2:$U$62,21,FALSE)),"",(VLOOKUP(YEAR(A64)&amp;MONTH(A64),Totaaloverzicht!$A$2:$V$62,21,FALSE))))</f>
        <v/>
      </c>
      <c r="O63" s="18" t="str">
        <f t="shared" si="5"/>
        <v/>
      </c>
      <c r="P63" s="19" t="str">
        <f>IF(D64="","",IF(ISERROR(VLOOKUP(YEAR(A64)&amp;MONTH(A64),Totaaloverzicht!$A$2:$V$62,22,FALSE)),"",(VLOOKUP(YEAR(A64)&amp;MONTH(A64),Totaaloverzicht!$A$2:$V$62,22,FALSE)*D64)))</f>
        <v/>
      </c>
      <c r="Q63" s="6" t="str">
        <f t="shared" si="2"/>
        <v/>
      </c>
    </row>
    <row r="64" spans="2:17">
      <c r="B64" s="2" t="str">
        <f t="shared" si="18"/>
        <v/>
      </c>
      <c r="D64" s="2" t="str">
        <f t="shared" si="19"/>
        <v/>
      </c>
      <c r="E64" s="8"/>
      <c r="F64" s="10"/>
      <c r="G64" s="20" t="str">
        <f t="shared" si="17"/>
        <v/>
      </c>
      <c r="H64" s="4" t="str">
        <f t="shared" si="20"/>
        <v/>
      </c>
      <c r="I64" s="4" t="str">
        <f t="shared" si="21"/>
        <v/>
      </c>
      <c r="J64" s="15" t="str">
        <f t="shared" si="4"/>
        <v/>
      </c>
      <c r="K64" s="9" t="str">
        <f t="shared" si="22"/>
        <v/>
      </c>
      <c r="L64" s="2" t="str">
        <f t="shared" si="23"/>
        <v/>
      </c>
      <c r="M64" s="4" t="str">
        <f t="shared" si="24"/>
        <v/>
      </c>
      <c r="N64" s="17" t="str">
        <f>IF(MONTH(A65)-1=MONTH(A64),IF(ISERROR(VLOOKUP(YEAR(A64)&amp;MONTH(A64),Totaaloverzicht!$A$2:$V$62,20,FALSE)),"",(VLOOKUP(YEAR(A64)&amp;MONTH(A64),Totaaloverzicht!$A$2:$V$62,21,FALSE))),IF(ISERROR(VLOOKUP(YEAR(A65)&amp;MONTH(A65),Totaaloverzicht!$A$2:$U$62,21,FALSE)),"",(VLOOKUP(YEAR(A65)&amp;MONTH(A65),Totaaloverzicht!$A$2:$V$62,21,FALSE))))</f>
        <v/>
      </c>
      <c r="O64" s="18" t="str">
        <f t="shared" si="5"/>
        <v/>
      </c>
      <c r="P64" s="19" t="str">
        <f>IF(D65="","",IF(ISERROR(VLOOKUP(YEAR(A65)&amp;MONTH(A65),Totaaloverzicht!$A$2:$V$62,22,FALSE)),"",(VLOOKUP(YEAR(A65)&amp;MONTH(A65),Totaaloverzicht!$A$2:$V$62,22,FALSE)*D65)))</f>
        <v/>
      </c>
      <c r="Q64" s="6" t="str">
        <f t="shared" si="2"/>
        <v/>
      </c>
    </row>
    <row r="65" spans="2:17">
      <c r="B65" s="2" t="str">
        <f t="shared" si="18"/>
        <v/>
      </c>
      <c r="D65" s="2" t="str">
        <f t="shared" si="19"/>
        <v/>
      </c>
      <c r="E65" s="8"/>
      <c r="F65" s="10"/>
      <c r="G65" s="20" t="str">
        <f t="shared" si="17"/>
        <v/>
      </c>
      <c r="H65" s="4" t="str">
        <f t="shared" si="20"/>
        <v/>
      </c>
      <c r="I65" s="4" t="str">
        <f t="shared" si="21"/>
        <v/>
      </c>
      <c r="J65" s="15" t="str">
        <f t="shared" si="4"/>
        <v/>
      </c>
      <c r="K65" s="9" t="str">
        <f t="shared" si="22"/>
        <v/>
      </c>
      <c r="L65" s="2" t="str">
        <f t="shared" si="23"/>
        <v/>
      </c>
      <c r="M65" s="4" t="str">
        <f t="shared" si="24"/>
        <v/>
      </c>
      <c r="N65" s="17" t="str">
        <f>IF(MONTH(A66)-1=MONTH(A65),IF(ISERROR(VLOOKUP(YEAR(A65)&amp;MONTH(A65),Totaaloverzicht!$A$2:$V$62,20,FALSE)),"",(VLOOKUP(YEAR(A65)&amp;MONTH(A65),Totaaloverzicht!$A$2:$V$62,21,FALSE))),IF(ISERROR(VLOOKUP(YEAR(A66)&amp;MONTH(A66),Totaaloverzicht!$A$2:$U$62,21,FALSE)),"",(VLOOKUP(YEAR(A66)&amp;MONTH(A66),Totaaloverzicht!$A$2:$V$62,21,FALSE))))</f>
        <v/>
      </c>
      <c r="O65" s="18" t="str">
        <f t="shared" si="5"/>
        <v/>
      </c>
      <c r="P65" s="19" t="str">
        <f>IF(D66="","",IF(ISERROR(VLOOKUP(YEAR(A66)&amp;MONTH(A66),Totaaloverzicht!$A$2:$V$62,22,FALSE)),"",(VLOOKUP(YEAR(A66)&amp;MONTH(A66),Totaaloverzicht!$A$2:$V$62,22,FALSE)*D66)))</f>
        <v/>
      </c>
      <c r="Q65" s="6" t="str">
        <f t="shared" si="2"/>
        <v/>
      </c>
    </row>
    <row r="66" spans="2:17">
      <c r="B66" s="2" t="str">
        <f t="shared" si="18"/>
        <v/>
      </c>
      <c r="D66" s="2" t="str">
        <f t="shared" si="19"/>
        <v/>
      </c>
      <c r="E66" s="8"/>
      <c r="F66" s="10"/>
      <c r="G66" s="20" t="str">
        <f t="shared" si="17"/>
        <v/>
      </c>
      <c r="H66" s="4" t="str">
        <f t="shared" si="20"/>
        <v/>
      </c>
      <c r="I66" s="4" t="str">
        <f t="shared" si="21"/>
        <v/>
      </c>
      <c r="J66" s="15" t="str">
        <f t="shared" si="4"/>
        <v/>
      </c>
      <c r="K66" s="9" t="str">
        <f t="shared" si="22"/>
        <v/>
      </c>
      <c r="L66" s="2" t="str">
        <f t="shared" si="23"/>
        <v/>
      </c>
      <c r="M66" s="4" t="str">
        <f t="shared" si="24"/>
        <v/>
      </c>
      <c r="N66" s="17" t="str">
        <f>IF(MONTH(A67)-1=MONTH(A66),IF(ISERROR(VLOOKUP(YEAR(A66)&amp;MONTH(A66),Totaaloverzicht!$A$2:$V$62,20,FALSE)),"",(VLOOKUP(YEAR(A66)&amp;MONTH(A66),Totaaloverzicht!$A$2:$V$62,21,FALSE))),IF(ISERROR(VLOOKUP(YEAR(A67)&amp;MONTH(A67),Totaaloverzicht!$A$2:$U$62,21,FALSE)),"",(VLOOKUP(YEAR(A67)&amp;MONTH(A67),Totaaloverzicht!$A$2:$V$62,21,FALSE))))</f>
        <v/>
      </c>
      <c r="O66" s="18" t="str">
        <f t="shared" ref="O66:O70" si="25">IF(D67="","",D67*N66)</f>
        <v/>
      </c>
      <c r="P66" s="19" t="str">
        <f>IF(D67="","",IF(ISERROR(VLOOKUP(YEAR(A67)&amp;MONTH(A67),Totaaloverzicht!$A$2:$V$62,22,FALSE)),"",(VLOOKUP(YEAR(A67)&amp;MONTH(A67),Totaaloverzicht!$A$2:$V$62,22,FALSE)*D67)))</f>
        <v/>
      </c>
      <c r="Q66" s="6" t="str">
        <f t="shared" ref="Q66:Q70" si="26">IF(D67="","",P66/O66*100)</f>
        <v/>
      </c>
    </row>
    <row r="67" spans="2:17">
      <c r="B67" s="2" t="str">
        <f t="shared" si="18"/>
        <v/>
      </c>
      <c r="D67" s="2" t="str">
        <f t="shared" si="19"/>
        <v/>
      </c>
      <c r="E67" s="8"/>
      <c r="F67" s="10"/>
      <c r="G67" s="20" t="str">
        <f t="shared" si="17"/>
        <v/>
      </c>
      <c r="H67" s="4" t="str">
        <f t="shared" si="20"/>
        <v/>
      </c>
      <c r="I67" s="4" t="str">
        <f t="shared" si="21"/>
        <v/>
      </c>
      <c r="J67" s="15" t="str">
        <f t="shared" ref="J67:J71" si="27">IF(I67="","",100/I67)</f>
        <v/>
      </c>
      <c r="K67" s="9" t="str">
        <f t="shared" si="22"/>
        <v/>
      </c>
      <c r="L67" s="2" t="str">
        <f t="shared" si="23"/>
        <v/>
      </c>
      <c r="M67" s="4" t="str">
        <f t="shared" si="24"/>
        <v/>
      </c>
      <c r="N67" s="17" t="str">
        <f>IF(MONTH(A68)-1=MONTH(A67),IF(ISERROR(VLOOKUP(YEAR(A67)&amp;MONTH(A67),Totaaloverzicht!$A$2:$V$62,20,FALSE)),"",(VLOOKUP(YEAR(A67)&amp;MONTH(A67),Totaaloverzicht!$A$2:$V$62,21,FALSE))),IF(ISERROR(VLOOKUP(YEAR(A68)&amp;MONTH(A68),Totaaloverzicht!$A$2:$U$62,21,FALSE)),"",(VLOOKUP(YEAR(A68)&amp;MONTH(A68),Totaaloverzicht!$A$2:$V$62,21,FALSE))))</f>
        <v/>
      </c>
      <c r="O67" s="18" t="str">
        <f t="shared" si="25"/>
        <v/>
      </c>
      <c r="P67" s="19" t="str">
        <f>IF(D68="","",IF(ISERROR(VLOOKUP(YEAR(A68)&amp;MONTH(A68),Totaaloverzicht!$A$2:$V$62,22,FALSE)),"",(VLOOKUP(YEAR(A68)&amp;MONTH(A68),Totaaloverzicht!$A$2:$V$62,22,FALSE)*D68)))</f>
        <v/>
      </c>
      <c r="Q67" s="6" t="str">
        <f t="shared" si="26"/>
        <v/>
      </c>
    </row>
    <row r="68" spans="2:17">
      <c r="B68" s="2" t="str">
        <f t="shared" si="18"/>
        <v/>
      </c>
      <c r="D68" s="2" t="str">
        <f t="shared" si="19"/>
        <v/>
      </c>
      <c r="E68" s="8"/>
      <c r="F68" s="10"/>
      <c r="G68" s="20" t="str">
        <f t="shared" si="17"/>
        <v/>
      </c>
      <c r="H68" s="4" t="str">
        <f t="shared" si="20"/>
        <v/>
      </c>
      <c r="I68" s="4" t="str">
        <f t="shared" si="21"/>
        <v/>
      </c>
      <c r="J68" s="15" t="str">
        <f t="shared" si="27"/>
        <v/>
      </c>
      <c r="K68" s="9" t="str">
        <f t="shared" si="22"/>
        <v/>
      </c>
      <c r="L68" s="2" t="str">
        <f t="shared" si="23"/>
        <v/>
      </c>
      <c r="M68" s="4" t="str">
        <f t="shared" si="24"/>
        <v/>
      </c>
      <c r="N68" s="17" t="str">
        <f>IF(MONTH(A69)-1=MONTH(A68),IF(ISERROR(VLOOKUP(YEAR(A68)&amp;MONTH(A68),Totaaloverzicht!$A$2:$V$62,20,FALSE)),"",(VLOOKUP(YEAR(A68)&amp;MONTH(A68),Totaaloverzicht!$A$2:$V$62,21,FALSE))),IF(ISERROR(VLOOKUP(YEAR(A69)&amp;MONTH(A69),Totaaloverzicht!$A$2:$U$62,21,FALSE)),"",(VLOOKUP(YEAR(A69)&amp;MONTH(A69),Totaaloverzicht!$A$2:$V$62,21,FALSE))))</f>
        <v/>
      </c>
      <c r="O68" s="18" t="str">
        <f t="shared" si="25"/>
        <v/>
      </c>
      <c r="P68" s="19" t="str">
        <f>IF(D69="","",IF(ISERROR(VLOOKUP(YEAR(A69)&amp;MONTH(A69),Totaaloverzicht!$A$2:$V$62,22,FALSE)),"",(VLOOKUP(YEAR(A69)&amp;MONTH(A69),Totaaloverzicht!$A$2:$V$62,22,FALSE)*D69)))</f>
        <v/>
      </c>
      <c r="Q68" s="6" t="str">
        <f t="shared" si="26"/>
        <v/>
      </c>
    </row>
    <row r="69" spans="2:17">
      <c r="B69" s="2" t="str">
        <f t="shared" si="18"/>
        <v/>
      </c>
      <c r="D69" s="2" t="str">
        <f t="shared" si="19"/>
        <v/>
      </c>
      <c r="E69" s="8"/>
      <c r="F69" s="10"/>
      <c r="G69" s="20" t="str">
        <f t="shared" si="17"/>
        <v/>
      </c>
      <c r="H69" s="4" t="str">
        <f t="shared" si="20"/>
        <v/>
      </c>
      <c r="I69" s="4" t="str">
        <f t="shared" si="21"/>
        <v/>
      </c>
      <c r="J69" s="15" t="str">
        <f t="shared" si="27"/>
        <v/>
      </c>
      <c r="K69" s="9" t="str">
        <f t="shared" si="22"/>
        <v/>
      </c>
      <c r="L69" s="2" t="str">
        <f t="shared" si="23"/>
        <v/>
      </c>
      <c r="M69" s="4" t="str">
        <f t="shared" si="24"/>
        <v/>
      </c>
      <c r="N69" s="17" t="str">
        <f>IF(MONTH(A70)-1=MONTH(A69),IF(ISERROR(VLOOKUP(YEAR(A69)&amp;MONTH(A69),Totaaloverzicht!$A$2:$V$62,20,FALSE)),"",(VLOOKUP(YEAR(A69)&amp;MONTH(A69),Totaaloverzicht!$A$2:$V$62,21,FALSE))),IF(ISERROR(VLOOKUP(YEAR(A70)&amp;MONTH(A70),Totaaloverzicht!$A$2:$U$62,21,FALSE)),"",(VLOOKUP(YEAR(A70)&amp;MONTH(A70),Totaaloverzicht!$A$2:$V$62,21,FALSE))))</f>
        <v/>
      </c>
      <c r="O69" s="18" t="str">
        <f t="shared" si="25"/>
        <v/>
      </c>
      <c r="P69" s="19" t="str">
        <f>IF(D70="","",IF(ISERROR(VLOOKUP(YEAR(A70)&amp;MONTH(A70),Totaaloverzicht!$A$2:$V$62,22,FALSE)),"",(VLOOKUP(YEAR(A70)&amp;MONTH(A70),Totaaloverzicht!$A$2:$V$62,22,FALSE)*D70)))</f>
        <v/>
      </c>
      <c r="Q69" s="6" t="str">
        <f t="shared" si="26"/>
        <v/>
      </c>
    </row>
    <row r="70" spans="2:17">
      <c r="B70" s="2" t="str">
        <f t="shared" si="18"/>
        <v/>
      </c>
      <c r="D70" s="2" t="str">
        <f t="shared" si="19"/>
        <v/>
      </c>
      <c r="E70" s="8"/>
      <c r="F70" s="10"/>
      <c r="G70" s="20" t="str">
        <f t="shared" si="17"/>
        <v/>
      </c>
      <c r="H70" s="4" t="str">
        <f t="shared" si="20"/>
        <v/>
      </c>
      <c r="I70" s="4" t="str">
        <f t="shared" si="21"/>
        <v/>
      </c>
      <c r="J70" s="15" t="str">
        <f t="shared" si="27"/>
        <v/>
      </c>
      <c r="K70" s="9" t="str">
        <f t="shared" si="22"/>
        <v/>
      </c>
      <c r="L70" s="2" t="str">
        <f t="shared" si="23"/>
        <v/>
      </c>
      <c r="M70" s="4" t="str">
        <f t="shared" si="24"/>
        <v/>
      </c>
      <c r="N70" s="17" t="str">
        <f>IF(MONTH(A71)-1=MONTH(A70),IF(ISERROR(VLOOKUP(YEAR(A70)&amp;MONTH(A70),Totaaloverzicht!$A$2:$V$62,20,FALSE)),"",(VLOOKUP(YEAR(A70)&amp;MONTH(A70),Totaaloverzicht!$A$2:$V$62,21,FALSE))),IF(ISERROR(VLOOKUP(YEAR(A71)&amp;MONTH(A71),Totaaloverzicht!$A$2:$U$62,21,FALSE)),"",(VLOOKUP(YEAR(A71)&amp;MONTH(A71),Totaaloverzicht!$A$2:$V$62,21,FALSE))))</f>
        <v/>
      </c>
      <c r="O70" s="18" t="str">
        <f t="shared" si="25"/>
        <v/>
      </c>
      <c r="P70" s="19" t="str">
        <f>IF(D71="","",IF(ISERROR(VLOOKUP(YEAR(A71)&amp;MONTH(A71),Totaaloverzicht!$A$2:$V$62,22,FALSE)),"",(VLOOKUP(YEAR(A71)&amp;MONTH(A71),Totaaloverzicht!$A$2:$V$62,22,FALSE)*D71)))</f>
        <v/>
      </c>
      <c r="Q70" s="6" t="str">
        <f t="shared" si="26"/>
        <v/>
      </c>
    </row>
    <row r="71" spans="2:17">
      <c r="B71" s="2" t="str">
        <f t="shared" si="18"/>
        <v/>
      </c>
      <c r="D71" s="2" t="str">
        <f t="shared" si="19"/>
        <v/>
      </c>
      <c r="E71" s="8"/>
      <c r="F71" s="10"/>
      <c r="G71" s="20" t="str">
        <f t="shared" si="17"/>
        <v/>
      </c>
      <c r="H71" s="4" t="str">
        <f t="shared" si="20"/>
        <v/>
      </c>
      <c r="I71" s="4" t="str">
        <f t="shared" si="21"/>
        <v/>
      </c>
      <c r="J71" s="15" t="str">
        <f t="shared" si="27"/>
        <v/>
      </c>
      <c r="K71" s="9" t="str">
        <f t="shared" si="22"/>
        <v/>
      </c>
      <c r="L71" s="2" t="str">
        <f>IF(A72="","",A72-A71)</f>
        <v/>
      </c>
      <c r="M71" s="4" t="str">
        <f t="shared" si="24"/>
        <v/>
      </c>
      <c r="N71" s="17" t="str">
        <f>IF(MONTH(A72)-1=MONTH(A71),IF(ISERROR(VLOOKUP(YEAR(A71)&amp;MONTH(A71),Totaaloverzicht!$A$2:$V$62,20,FALSE)),"",(VLOOKUP(YEAR(A71)&amp;MONTH(A71),Totaaloverzicht!$A$2:$V$62,21,FALSE))),IF(ISERROR(VLOOKUP(YEAR(A72)&amp;MONTH(A72),Totaaloverzicht!$A$2:$U$62,21,FALSE)),"",(VLOOKUP(YEAR(A72)&amp;MONTH(A72),Totaaloverzicht!$A$2:$V$62,21,FALSE))))</f>
        <v/>
      </c>
      <c r="O71" s="18" t="str">
        <f>IF(D72="","",D72*N71)</f>
        <v/>
      </c>
      <c r="P71" s="19" t="str">
        <f>IF(D72="","",IF(ISERROR(VLOOKUP(YEAR(A72)&amp;MONTH(A72),Totaaloverzicht!$A$2:$V$62,22,FALSE)),"",(VLOOKUP(YEAR(A72)&amp;MONTH(A72),Totaaloverzicht!$A$2:$V$62,22,FALSE)*D72)))</f>
        <v/>
      </c>
      <c r="Q71" s="6" t="str">
        <f>IF(D72="","",P71/O71*100)</f>
        <v/>
      </c>
    </row>
    <row r="72" spans="2:17">
      <c r="B72" s="7"/>
      <c r="C72" s="7"/>
      <c r="F72" s="10"/>
      <c r="G72" s="14"/>
      <c r="K72" s="10"/>
      <c r="N72" s="14"/>
      <c r="O72" s="10"/>
      <c r="P72" s="10"/>
    </row>
    <row r="73" spans="2:17">
      <c r="D73" s="3">
        <f>SUBTOTAL(9,D2:D71)</f>
        <v>21316</v>
      </c>
      <c r="E73" s="8">
        <f>SUBTOTAL(9,E2:E71)</f>
        <v>1390.7100000000003</v>
      </c>
      <c r="F73" s="12">
        <f>SUBTOTAL(9,F2:F71)</f>
        <v>2010.4900000000005</v>
      </c>
      <c r="G73" s="13">
        <f t="shared" ref="G73:Q73" si="28">SUBTOTAL(1,G2:G71)</f>
        <v>1.4375965475699506</v>
      </c>
      <c r="H73" s="8">
        <f t="shared" si="28"/>
        <v>15.293862126386058</v>
      </c>
      <c r="I73" s="8">
        <f t="shared" si="28"/>
        <v>7.37668408892951</v>
      </c>
      <c r="J73" s="16">
        <f t="shared" si="28"/>
        <v>15.293862126386061</v>
      </c>
      <c r="K73" s="12">
        <f t="shared" si="28"/>
        <v>0.11574552270421787</v>
      </c>
      <c r="L73" s="8">
        <f t="shared" si="28"/>
        <v>19.96</v>
      </c>
      <c r="M73" s="8">
        <f t="shared" si="28"/>
        <v>52.766422828962199</v>
      </c>
      <c r="N73" s="13">
        <f t="shared" si="28"/>
        <v>0.34530196251336642</v>
      </c>
      <c r="O73" s="12" t="e">
        <f t="shared" si="28"/>
        <v>#VALUE!</v>
      </c>
      <c r="P73" s="12" t="e">
        <f t="shared" si="28"/>
        <v>#VALUE!</v>
      </c>
      <c r="Q73" s="8" t="e">
        <f t="shared" si="28"/>
        <v>#VALUE!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7"/>
  <sheetViews>
    <sheetView tabSelected="1"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2" sqref="B2"/>
      <selection pane="bottomRight" activeCell="B1" sqref="B1"/>
    </sheetView>
  </sheetViews>
  <sheetFormatPr defaultRowHeight="15" outlineLevelRow="1"/>
  <cols>
    <col min="1" max="1" width="0" hidden="1" customWidth="1"/>
    <col min="4" max="8" width="9.140625" customWidth="1"/>
    <col min="9" max="9" width="10.85546875" customWidth="1"/>
    <col min="10" max="10" width="9.140625" customWidth="1"/>
    <col min="11" max="11" width="6.140625" bestFit="1" customWidth="1"/>
    <col min="12" max="12" width="9.140625" customWidth="1"/>
    <col min="13" max="13" width="11.7109375" customWidth="1"/>
    <col min="14" max="14" width="7.140625" customWidth="1"/>
    <col min="15" max="15" width="10.7109375" customWidth="1"/>
    <col min="16" max="16" width="8" customWidth="1"/>
    <col min="17" max="17" width="11.42578125" customWidth="1"/>
    <col min="18" max="18" width="7.5703125" customWidth="1"/>
    <col min="19" max="19" width="11.42578125" customWidth="1"/>
    <col min="20" max="20" width="7.140625" customWidth="1"/>
    <col min="21" max="21" width="17" bestFit="1" customWidth="1"/>
  </cols>
  <sheetData>
    <row r="1" spans="1:22">
      <c r="B1" t="s">
        <v>10</v>
      </c>
      <c r="C1" t="s">
        <v>11</v>
      </c>
      <c r="D1" t="s">
        <v>8</v>
      </c>
      <c r="E1" t="s">
        <v>3</v>
      </c>
      <c r="F1" t="s">
        <v>4</v>
      </c>
      <c r="G1" t="s">
        <v>5</v>
      </c>
      <c r="H1" t="s">
        <v>13</v>
      </c>
      <c r="I1" t="s">
        <v>14</v>
      </c>
      <c r="J1" t="s">
        <v>9</v>
      </c>
      <c r="K1" t="s">
        <v>27</v>
      </c>
      <c r="L1" t="s">
        <v>7</v>
      </c>
      <c r="M1" t="s">
        <v>12</v>
      </c>
      <c r="N1" t="s">
        <v>19</v>
      </c>
      <c r="O1" t="s">
        <v>18</v>
      </c>
      <c r="P1" t="s">
        <v>19</v>
      </c>
      <c r="Q1" t="s">
        <v>17</v>
      </c>
      <c r="R1" t="s">
        <v>19</v>
      </c>
      <c r="S1" t="s">
        <v>22</v>
      </c>
      <c r="T1" t="s">
        <v>19</v>
      </c>
      <c r="U1" t="s">
        <v>20</v>
      </c>
      <c r="V1" t="s">
        <v>26</v>
      </c>
    </row>
    <row r="2" spans="1:22" outlineLevel="1">
      <c r="A2" t="str">
        <f>B2&amp;C2</f>
        <v>20096</v>
      </c>
      <c r="B2">
        <v>2009</v>
      </c>
      <c r="C2">
        <v>6</v>
      </c>
      <c r="D2" s="5">
        <f>IF(SUMPRODUCT((YEAR('Dag tot dag'!$A$2:$A$13)=$B2)*(MONTH('Dag tot dag'!$A$2:$A$13)=$C2)*('Dag tot dag'!D$2:D$13))=0,"",SUMPRODUCT((YEAR('Dag tot dag'!$A$2:$A$13)=$B2)*(MONTH('Dag tot dag'!$A$2:$A$13)=$C2)*('Dag tot dag'!D$2:D$13)))</f>
        <v>2025</v>
      </c>
      <c r="E2" s="4">
        <f>IF(SUMPRODUCT((YEAR('Dag tot dag'!$A$2:$A$13)=$B2)*(MONTH('Dag tot dag'!$A$2:$A$13)=$C2)*('Dag tot dag'!E$2:E$13))=0,"",SUMPRODUCT((YEAR('Dag tot dag'!$A$2:$A$13)=$B2)*(MONTH('Dag tot dag'!$A$2:$A$13)=$C2)*('Dag tot dag'!E$2:E$13)))</f>
        <v>161.85</v>
      </c>
      <c r="F2" s="9">
        <f>IF(SUMPRODUCT((YEAR('Dag tot dag'!$A$2:$A$13)=$B2)*(MONTH('Dag tot dag'!$A$2:$A$13)=$C2)*('Dag tot dag'!F$2:F$13))=0,"",SUMPRODUCT((YEAR('Dag tot dag'!$A$2:$A$13)=$B2)*(MONTH('Dag tot dag'!$A$2:$A$13)=$C2)*('Dag tot dag'!F$2:F$13)))</f>
        <v>230.23</v>
      </c>
      <c r="G2" s="9">
        <f>IF(NOT(D2=""),F2/E2,"")</f>
        <v>1.4224899598393574</v>
      </c>
      <c r="H2" s="9">
        <f>IF(NOT(D2=""),F2/D2,"")</f>
        <v>0.11369382716049382</v>
      </c>
      <c r="I2" s="4">
        <f>IF(NOT(D2=""),D2/E2,"")</f>
        <v>12.511584800741428</v>
      </c>
      <c r="J2" s="4">
        <f>IF(NOT(D2=""),(E2/D2)*100,"")</f>
        <v>7.9925925925925929</v>
      </c>
      <c r="K2" s="15">
        <f>IF(J2="","",100/J2)</f>
        <v>12.511584800741426</v>
      </c>
      <c r="L2" s="4">
        <f>IF(NOT(D2=""),D2/(VLOOKUP(C2,{1,31;2,28;3,31;4,30;5,31;6,30;7,31;8,31;9,30;10,31;11,30;12,31},2,FALSE)),"")</f>
        <v>67.5</v>
      </c>
      <c r="M2" s="10">
        <v>47.17</v>
      </c>
      <c r="N2" s="9">
        <f t="shared" ref="N2:N5" si="0">IF(D2="","",IF(M2="","",M2/$D2))</f>
        <v>2.329382716049383E-2</v>
      </c>
      <c r="O2" s="10">
        <v>35</v>
      </c>
      <c r="P2" s="11">
        <f t="shared" ref="P2:P7" si="1">IF(D2="","",IF(O2="","",O2/$D2))</f>
        <v>1.7283950617283949E-2</v>
      </c>
      <c r="Q2" s="9">
        <f>IF(D2="","",D2*$D$67)</f>
        <v>405</v>
      </c>
      <c r="R2" s="11">
        <f>IF(Q2="","",Q2/$D2)</f>
        <v>0.2</v>
      </c>
      <c r="S2" s="10">
        <v>0</v>
      </c>
      <c r="T2" s="9">
        <f>IF(S2="","",IF(S2=0,0,S2/$D2))</f>
        <v>0</v>
      </c>
      <c r="U2" s="11">
        <f>IF(D2="","",SUM(H2,N2,P2,R2,T2))</f>
        <v>0.35427160493827159</v>
      </c>
      <c r="V2" s="11">
        <f>IF(D2="","",SUM(H2,N2,P2,T2))</f>
        <v>0.15427160493827158</v>
      </c>
    </row>
    <row r="3" spans="1:22" outlineLevel="1">
      <c r="A3" t="str">
        <f t="shared" ref="A3:A62" si="2">B3&amp;C3</f>
        <v>20097</v>
      </c>
      <c r="B3">
        <v>2009</v>
      </c>
      <c r="C3">
        <v>7</v>
      </c>
      <c r="D3" s="5">
        <f>IF(SUMPRODUCT((YEAR('Dag tot dag'!$A$2:$A$13)=$B3)*(MONTH('Dag tot dag'!$A$2:$A$13)=$C3)*('Dag tot dag'!D$2:D$13))=0,"",SUMPRODUCT((YEAR('Dag tot dag'!$A$2:$A$13)=$B3)*(MONTH('Dag tot dag'!$A$2:$A$13)=$C3)*('Dag tot dag'!D$2:D$13)))</f>
        <v>2966</v>
      </c>
      <c r="E3" s="4">
        <f>IF(SUMPRODUCT((YEAR('Dag tot dag'!$A$2:$A$13)=$B3)*(MONTH('Dag tot dag'!$A$2:$A$13)=$C3)*('Dag tot dag'!E$2:E$13))=0,"",SUMPRODUCT((YEAR('Dag tot dag'!$A$2:$A$13)=$B3)*(MONTH('Dag tot dag'!$A$2:$A$13)=$C3)*('Dag tot dag'!E$2:E$13)))</f>
        <v>175.65</v>
      </c>
      <c r="F3" s="9">
        <f>IF(SUMPRODUCT((YEAR('Dag tot dag'!$A$2:$A$13)=$B3)*(MONTH('Dag tot dag'!$A$2:$A$13)=$C3)*('Dag tot dag'!F$2:F$13))=0,"",SUMPRODUCT((YEAR('Dag tot dag'!$A$2:$A$13)=$B3)*(MONTH('Dag tot dag'!$A$2:$A$13)=$C3)*('Dag tot dag'!F$2:F$13)))</f>
        <v>247.48</v>
      </c>
      <c r="G3" s="9">
        <f t="shared" ref="G3:G5" si="3">IF(NOT(D3=""),F3/E3,"")</f>
        <v>1.4089382294335324</v>
      </c>
      <c r="H3" s="9">
        <f t="shared" ref="H3:H62" si="4">IF(NOT(D3=""),F3/D3,"")</f>
        <v>8.3438975050573155E-2</v>
      </c>
      <c r="I3" s="4">
        <f t="shared" ref="I3:I62" si="5">IF(NOT(D3=""),D3/E3,"")</f>
        <v>16.885852547680045</v>
      </c>
      <c r="J3" s="4">
        <f t="shared" ref="J3:J62" si="6">IF(NOT(D3=""),(E3/D3)*100,"")</f>
        <v>5.92211732973702</v>
      </c>
      <c r="K3" s="15">
        <f t="shared" ref="K3:K62" si="7">IF(J3="","",100/J3)</f>
        <v>16.885852547680045</v>
      </c>
      <c r="L3" s="4">
        <f>IF(NOT(D3=""),D3/(VLOOKUP(C3,{1,31;2,28;3,31;4,30;5,31;6,30;7,31;8,31;9,30;10,31;11,30;12,31},2,FALSE)),"")</f>
        <v>95.677419354838705</v>
      </c>
      <c r="M3" s="10">
        <v>47.17</v>
      </c>
      <c r="N3" s="9">
        <f t="shared" si="0"/>
        <v>1.5903573836817262E-2</v>
      </c>
      <c r="O3" s="10">
        <v>35</v>
      </c>
      <c r="P3" s="11">
        <f t="shared" si="1"/>
        <v>1.1800404585300068E-2</v>
      </c>
      <c r="Q3" s="9">
        <f t="shared" ref="Q3:Q62" si="8">IF(D3="","",D3*$D$67)</f>
        <v>593.20000000000005</v>
      </c>
      <c r="R3" s="11">
        <f t="shared" ref="R3:R62" si="9">IF(Q3="","",Q3/$D3)</f>
        <v>0.2</v>
      </c>
      <c r="S3" s="10">
        <v>0</v>
      </c>
      <c r="T3" s="9">
        <f t="shared" ref="T3:T62" si="10">IF(S3="","",IF(S3=0,0,S3/$D3))</f>
        <v>0</v>
      </c>
      <c r="U3" s="11">
        <f t="shared" ref="U3:U62" si="11">IF(D3="","",SUM(H3,N3,P3,R3,T3))</f>
        <v>0.3111429534726905</v>
      </c>
      <c r="V3" s="11">
        <f t="shared" ref="V3:V62" si="12">IF(D3="","",SUM(H3,N3,P3,T3))</f>
        <v>0.11114295347269049</v>
      </c>
    </row>
    <row r="4" spans="1:22" outlineLevel="1">
      <c r="A4" t="str">
        <f t="shared" si="2"/>
        <v>20098</v>
      </c>
      <c r="B4">
        <v>2009</v>
      </c>
      <c r="C4">
        <v>8</v>
      </c>
      <c r="D4" s="5">
        <f>IF(SUMPRODUCT((YEAR('Dag tot dag'!$A$2:$A$13)=$B4)*(MONTH('Dag tot dag'!$A$2:$A$13)=$C4)*('Dag tot dag'!D$2:D$13))=0,"",SUMPRODUCT((YEAR('Dag tot dag'!$A$2:$A$13)=$B4)*(MONTH('Dag tot dag'!$A$2:$A$13)=$C4)*('Dag tot dag'!D$2:D$13)))</f>
        <v>901</v>
      </c>
      <c r="E4" s="4">
        <f>IF(SUMPRODUCT((YEAR('Dag tot dag'!$A$2:$A$13)=$B4)*(MONTH('Dag tot dag'!$A$2:$A$13)=$C4)*('Dag tot dag'!E$2:E$13))=0,"",SUMPRODUCT((YEAR('Dag tot dag'!$A$2:$A$13)=$B4)*(MONTH('Dag tot dag'!$A$2:$A$13)=$C4)*('Dag tot dag'!E$2:E$13)))</f>
        <v>55.98</v>
      </c>
      <c r="F4" s="9">
        <f>IF(SUMPRODUCT((YEAR('Dag tot dag'!$A$2:$A$13)=$B4)*(MONTH('Dag tot dag'!$A$2:$A$13)=$C4)*('Dag tot dag'!F$2:F$13))=0,"",SUMPRODUCT((YEAR('Dag tot dag'!$A$2:$A$13)=$B4)*(MONTH('Dag tot dag'!$A$2:$A$13)=$C4)*('Dag tot dag'!F$2:F$13)))</f>
        <v>80</v>
      </c>
      <c r="G4" s="9">
        <f t="shared" si="3"/>
        <v>1.4290818149339051</v>
      </c>
      <c r="H4" s="9">
        <f t="shared" si="4"/>
        <v>8.8790233074361818E-2</v>
      </c>
      <c r="I4" s="4">
        <f t="shared" si="5"/>
        <v>16.095033940693106</v>
      </c>
      <c r="J4" s="4">
        <f t="shared" si="6"/>
        <v>6.2130965593784682</v>
      </c>
      <c r="K4" s="15">
        <f t="shared" si="7"/>
        <v>16.095033940693106</v>
      </c>
      <c r="L4" s="4">
        <f>IF(NOT(D4=""),D4/(VLOOKUP(C4,{1,31;2,28;3,31;4,30;5,31;6,30;7,31;8,31;9,30;10,31;11,30;12,31},2,FALSE)),"")</f>
        <v>29.06451612903226</v>
      </c>
      <c r="M4" s="10">
        <v>47.17</v>
      </c>
      <c r="N4" s="9">
        <f t="shared" si="0"/>
        <v>5.2352941176470588E-2</v>
      </c>
      <c r="O4" s="10">
        <v>35</v>
      </c>
      <c r="P4" s="11">
        <f t="shared" si="1"/>
        <v>3.8845726970033294E-2</v>
      </c>
      <c r="Q4" s="9">
        <f t="shared" si="8"/>
        <v>180.20000000000002</v>
      </c>
      <c r="R4" s="11">
        <f t="shared" si="9"/>
        <v>0.2</v>
      </c>
      <c r="S4" s="10">
        <v>0</v>
      </c>
      <c r="T4" s="9">
        <f t="shared" si="10"/>
        <v>0</v>
      </c>
      <c r="U4" s="11">
        <f t="shared" si="11"/>
        <v>0.3799889012208657</v>
      </c>
      <c r="V4" s="11">
        <f t="shared" si="12"/>
        <v>0.17998890122086569</v>
      </c>
    </row>
    <row r="5" spans="1:22" outlineLevel="1">
      <c r="A5" t="str">
        <f t="shared" si="2"/>
        <v>20099</v>
      </c>
      <c r="B5">
        <v>2009</v>
      </c>
      <c r="C5">
        <v>9</v>
      </c>
      <c r="D5" s="5">
        <f>IF(SUMPRODUCT((YEAR('Dag tot dag'!$A$2:$A$13)=$B5)*(MONTH('Dag tot dag'!$A$2:$A$13)=$C5)*('Dag tot dag'!D$2:D$13))=0,"",SUMPRODUCT((YEAR('Dag tot dag'!$A$2:$A$13)=$B5)*(MONTH('Dag tot dag'!$A$2:$A$13)=$C5)*('Dag tot dag'!D$2:D$13)))</f>
        <v>1706</v>
      </c>
      <c r="E5" s="4">
        <f>IF(SUMPRODUCT((YEAR('Dag tot dag'!$A$2:$A$13)=$B5)*(MONTH('Dag tot dag'!$A$2:$A$13)=$C5)*('Dag tot dag'!E$2:E$13))=0,"",SUMPRODUCT((YEAR('Dag tot dag'!$A$2:$A$13)=$B5)*(MONTH('Dag tot dag'!$A$2:$A$13)=$C5)*('Dag tot dag'!E$2:E$13)))</f>
        <v>111.43</v>
      </c>
      <c r="F5" s="9">
        <f>IF(SUMPRODUCT((YEAR('Dag tot dag'!$A$2:$A$13)=$B5)*(MONTH('Dag tot dag'!$A$2:$A$13)=$C5)*('Dag tot dag'!F$2:F$13))=0,"",SUMPRODUCT((YEAR('Dag tot dag'!$A$2:$A$13)=$B5)*(MONTH('Dag tot dag'!$A$2:$A$13)=$C5)*('Dag tot dag'!F$2:F$13)))</f>
        <v>154.15</v>
      </c>
      <c r="G5" s="9">
        <f t="shared" si="3"/>
        <v>1.383379700260253</v>
      </c>
      <c r="H5" s="9">
        <f t="shared" si="4"/>
        <v>9.0357561547479481E-2</v>
      </c>
      <c r="I5" s="4">
        <f t="shared" si="5"/>
        <v>15.310060127434262</v>
      </c>
      <c r="J5" s="4">
        <f t="shared" si="6"/>
        <v>6.5316529894490039</v>
      </c>
      <c r="K5" s="15">
        <f t="shared" si="7"/>
        <v>15.310060127434262</v>
      </c>
      <c r="L5" s="4">
        <f>IF(NOT(D5=""),D5/(VLOOKUP(C5,{1,31;2,28;3,31;4,30;5,31;6,30;7,31;8,31;9,30;10,31;11,30;12,31},2,FALSE)),"")</f>
        <v>56.866666666666667</v>
      </c>
      <c r="M5" s="10">
        <v>47.17</v>
      </c>
      <c r="N5" s="9">
        <f t="shared" si="0"/>
        <v>2.7649472450175849E-2</v>
      </c>
      <c r="O5" s="10">
        <v>35</v>
      </c>
      <c r="P5" s="11">
        <f t="shared" si="1"/>
        <v>2.0515826494724502E-2</v>
      </c>
      <c r="Q5" s="9">
        <f t="shared" si="8"/>
        <v>341.20000000000005</v>
      </c>
      <c r="R5" s="11">
        <f t="shared" si="9"/>
        <v>0.20000000000000004</v>
      </c>
      <c r="S5" s="10">
        <v>0</v>
      </c>
      <c r="T5" s="9">
        <f t="shared" si="10"/>
        <v>0</v>
      </c>
      <c r="U5" s="11">
        <f t="shared" si="11"/>
        <v>0.3385228604923799</v>
      </c>
      <c r="V5" s="11">
        <f t="shared" si="12"/>
        <v>0.13852286049237983</v>
      </c>
    </row>
    <row r="6" spans="1:22" outlineLevel="1">
      <c r="A6" t="str">
        <f t="shared" si="2"/>
        <v>200910</v>
      </c>
      <c r="B6">
        <v>2009</v>
      </c>
      <c r="C6">
        <v>10</v>
      </c>
      <c r="D6" s="5">
        <f>IF(SUMPRODUCT((YEAR('Dag tot dag'!$A$2:$A$13)=$B6)*(MONTH('Dag tot dag'!$A$2:$A$13)=$C6)*('Dag tot dag'!D$2:D$13))=0,"",SUMPRODUCT((YEAR('Dag tot dag'!$A$2:$A$13)=$B6)*(MONTH('Dag tot dag'!$A$2:$A$13)=$C6)*('Dag tot dag'!D$2:D$13)))</f>
        <v>735</v>
      </c>
      <c r="E6" s="4">
        <f>IF(SUMPRODUCT((YEAR('Dag tot dag'!$A$2:$A$13)=$B6)*(MONTH('Dag tot dag'!$A$2:$A$13)=$C6)*('Dag tot dag'!E$2:E$13))=0,"",SUMPRODUCT((YEAR('Dag tot dag'!$A$2:$A$13)=$B6)*(MONTH('Dag tot dag'!$A$2:$A$13)=$C6)*('Dag tot dag'!E$2:E$13)))</f>
        <v>56.94</v>
      </c>
      <c r="F6" s="9">
        <f>IF(SUMPRODUCT((YEAR('Dag tot dag'!$A$2:$A$13)=$B6)*(MONTH('Dag tot dag'!$A$2:$A$13)=$C6)*('Dag tot dag'!F$2:F$13))=0,"",SUMPRODUCT((YEAR('Dag tot dag'!$A$2:$A$13)=$B6)*(MONTH('Dag tot dag'!$A$2:$A$13)=$C6)*('Dag tot dag'!F$2:F$13)))</f>
        <v>76.81</v>
      </c>
      <c r="G6" s="9">
        <f>IF(NOT(D6=""),F6/E6,"")</f>
        <v>1.3489638215665614</v>
      </c>
      <c r="H6" s="9">
        <f t="shared" si="4"/>
        <v>0.10450340136054422</v>
      </c>
      <c r="I6" s="4">
        <f t="shared" si="5"/>
        <v>12.908324552160169</v>
      </c>
      <c r="J6" s="4">
        <f t="shared" si="6"/>
        <v>7.7469387755102037</v>
      </c>
      <c r="K6" s="15">
        <f t="shared" si="7"/>
        <v>12.908324552160169</v>
      </c>
      <c r="L6" s="4">
        <f>IF(NOT(D6=""),D6/(VLOOKUP(C6,{1,31;2,28;3,31;4,30;5,31;6,30;7,31;8,31;9,30;10,31;11,30;12,31},2,FALSE)),"")</f>
        <v>23.70967741935484</v>
      </c>
      <c r="M6" s="10">
        <v>42.38</v>
      </c>
      <c r="N6" s="9">
        <f>IF(D6="","",IF(M6="","",M6/$D6))</f>
        <v>5.7659863945578232E-2</v>
      </c>
      <c r="O6" s="10">
        <v>35</v>
      </c>
      <c r="P6" s="11">
        <f t="shared" si="1"/>
        <v>4.7619047619047616E-2</v>
      </c>
      <c r="Q6" s="9">
        <f t="shared" si="8"/>
        <v>147</v>
      </c>
      <c r="R6" s="11">
        <f t="shared" si="9"/>
        <v>0.2</v>
      </c>
      <c r="S6" s="10">
        <v>0</v>
      </c>
      <c r="T6" s="9">
        <f t="shared" si="10"/>
        <v>0</v>
      </c>
      <c r="U6" s="11">
        <f t="shared" si="11"/>
        <v>0.40978231292517009</v>
      </c>
      <c r="V6" s="11">
        <f t="shared" si="12"/>
        <v>0.20978231292517008</v>
      </c>
    </row>
    <row r="7" spans="1:22" outlineLevel="1">
      <c r="A7" t="str">
        <f t="shared" si="2"/>
        <v>200911</v>
      </c>
      <c r="B7">
        <v>2009</v>
      </c>
      <c r="C7">
        <v>11</v>
      </c>
      <c r="D7" s="5">
        <f>IF(SUMPRODUCT((YEAR('Dag tot dag'!$A$2:$A$13)=$B7)*(MONTH('Dag tot dag'!$A$2:$A$13)=$C7)*('Dag tot dag'!D$2:D$13))=0,"",SUMPRODUCT((YEAR('Dag tot dag'!$A$2:$A$13)=$B7)*(MONTH('Dag tot dag'!$A$2:$A$13)=$C7)*('Dag tot dag'!D$2:D$13)))</f>
        <v>1279</v>
      </c>
      <c r="E7" s="4">
        <f>IF(SUMPRODUCT((YEAR('Dag tot dag'!$A$2:$A$13)=$B7)*(MONTH('Dag tot dag'!$A$2:$A$13)=$C7)*('Dag tot dag'!E$2:E$13))=0,"",SUMPRODUCT((YEAR('Dag tot dag'!$A$2:$A$13)=$B7)*(MONTH('Dag tot dag'!$A$2:$A$13)=$C7)*('Dag tot dag'!E$2:E$13)))</f>
        <v>75.06</v>
      </c>
      <c r="F7" s="9">
        <f>IF(SUMPRODUCT((YEAR('Dag tot dag'!$A$2:$A$13)=$B7)*(MONTH('Dag tot dag'!$A$2:$A$13)=$C7)*('Dag tot dag'!F$2:F$13))=0,"",SUMPRODUCT((YEAR('Dag tot dag'!$A$2:$A$13)=$B7)*(MONTH('Dag tot dag'!$A$2:$A$13)=$C7)*('Dag tot dag'!F$2:F$13)))</f>
        <v>102.03999999999999</v>
      </c>
      <c r="G7" s="9">
        <f t="shared" ref="G7:G62" si="13">IF(NOT(D7=""),F7/E7,"")</f>
        <v>1.3594457767119636</v>
      </c>
      <c r="H7" s="9">
        <f t="shared" si="4"/>
        <v>7.9781078967943703E-2</v>
      </c>
      <c r="I7" s="4">
        <f t="shared" si="5"/>
        <v>17.039701572075671</v>
      </c>
      <c r="J7" s="4">
        <f t="shared" si="6"/>
        <v>5.8686473807662241</v>
      </c>
      <c r="K7" s="15">
        <f t="shared" si="7"/>
        <v>17.039701572075671</v>
      </c>
      <c r="L7" s="4">
        <f>IF(NOT(D7=""),D7/(VLOOKUP(C7,{1,31;2,28;3,31;4,30;5,31;6,30;7,31;8,31;9,30;10,31;11,30;12,31},2,FALSE)),"")</f>
        <v>42.633333333333333</v>
      </c>
      <c r="M7" s="10">
        <v>42.38</v>
      </c>
      <c r="N7" s="9">
        <f t="shared" ref="N7:N62" si="14">IF(D7="","",IF(M7="","",M7/$D7))</f>
        <v>3.3135261923377637E-2</v>
      </c>
      <c r="O7" s="10">
        <v>35</v>
      </c>
      <c r="P7" s="11">
        <f t="shared" si="1"/>
        <v>2.7365129007036748E-2</v>
      </c>
      <c r="Q7" s="9">
        <f>IF(D7="","",D7*$D$67)</f>
        <v>255.8</v>
      </c>
      <c r="R7" s="11">
        <f t="shared" si="9"/>
        <v>0.2</v>
      </c>
      <c r="S7" s="10">
        <v>0</v>
      </c>
      <c r="T7" s="9">
        <f t="shared" si="10"/>
        <v>0</v>
      </c>
      <c r="U7" s="11">
        <f t="shared" si="11"/>
        <v>0.34028146989835811</v>
      </c>
      <c r="V7" s="11">
        <f t="shared" si="12"/>
        <v>0.1402814698983581</v>
      </c>
    </row>
    <row r="8" spans="1:22" outlineLevel="1">
      <c r="A8" t="str">
        <f t="shared" si="2"/>
        <v>200912</v>
      </c>
      <c r="B8">
        <v>2009</v>
      </c>
      <c r="C8">
        <v>12</v>
      </c>
      <c r="D8" s="5" t="str">
        <f>IF(SUMPRODUCT((YEAR('Dag tot dag'!$A$2:$A$14)=$B8)*(MONTH('Dag tot dag'!$A$2:$A$14)=$C8)*('Dag tot dag'!D$2:D$14))=0,"",SUMPRODUCT((YEAR('Dag tot dag'!$A$2:$A$14)=$B8)*(MONTH('Dag tot dag'!$A$2:$A$14)=$C8)*('Dag tot dag'!D$2:D$14)))</f>
        <v/>
      </c>
      <c r="E8" s="4" t="str">
        <f>IF(SUMPRODUCT((YEAR('Dag tot dag'!$A$2:$A$14)=$B8)*(MONTH('Dag tot dag'!$A$2:$A$14)=$C8)*('Dag tot dag'!E$2:E$14))=0,"",SUMPRODUCT((YEAR('Dag tot dag'!$A$2:$A$14)=$B8)*(MONTH('Dag tot dag'!$A$2:$A$14)=$C8)*('Dag tot dag'!E$2:E$14)))</f>
        <v/>
      </c>
      <c r="F8" s="9" t="str">
        <f>IF(SUMPRODUCT((YEAR('Dag tot dag'!$A$2:$A$14)=$B8)*(MONTH('Dag tot dag'!$A$2:$A$14)=$C8)*('Dag tot dag'!F$2:F$14))=0,"",SUMPRODUCT((YEAR('Dag tot dag'!$A$2:$A$14)=$B8)*(MONTH('Dag tot dag'!$A$2:$A$14)=$C8)*('Dag tot dag'!F$2:F$14)))</f>
        <v/>
      </c>
      <c r="G8" s="9" t="str">
        <f t="shared" si="13"/>
        <v/>
      </c>
      <c r="H8" s="9" t="str">
        <f t="shared" si="4"/>
        <v/>
      </c>
      <c r="I8" s="4" t="str">
        <f t="shared" si="5"/>
        <v/>
      </c>
      <c r="J8" s="4" t="str">
        <f t="shared" si="6"/>
        <v/>
      </c>
      <c r="K8" s="15" t="str">
        <f t="shared" si="7"/>
        <v/>
      </c>
      <c r="L8" s="4" t="str">
        <f>IF(NOT(D8=""),D8/(VLOOKUP(C8,{1,31;2,28;3,31;4,30;5,31;6,30;7,31;8,31;9,30;10,31;11,30;12,31},2,FALSE)),"")</f>
        <v/>
      </c>
      <c r="M8" s="10">
        <v>42.38</v>
      </c>
      <c r="N8" s="9" t="str">
        <f t="shared" si="14"/>
        <v/>
      </c>
      <c r="O8" s="10">
        <v>35</v>
      </c>
      <c r="P8" s="11" t="str">
        <f>IF(D8="","",IF(O8="","",O8/$D8))</f>
        <v/>
      </c>
      <c r="Q8" s="9" t="str">
        <f t="shared" si="8"/>
        <v/>
      </c>
      <c r="R8" s="11" t="str">
        <f t="shared" si="9"/>
        <v/>
      </c>
      <c r="S8" s="10"/>
      <c r="T8" s="9" t="str">
        <f t="shared" si="10"/>
        <v/>
      </c>
      <c r="U8" s="11" t="str">
        <f t="shared" si="11"/>
        <v/>
      </c>
      <c r="V8" s="11" t="str">
        <f t="shared" si="12"/>
        <v/>
      </c>
    </row>
    <row r="9" spans="1:22" outlineLevel="1">
      <c r="A9" t="str">
        <f t="shared" si="2"/>
        <v>20101</v>
      </c>
      <c r="B9">
        <v>2010</v>
      </c>
      <c r="C9">
        <v>1</v>
      </c>
      <c r="D9" s="5" t="str">
        <f>IF(SUMPRODUCT((YEAR('Dag tot dag'!$A$2:$A$13)=$B9)*(MONTH('Dag tot dag'!$A$2:$A$13)=$C9)*('Dag tot dag'!D$2:D$13))=0,"",SUMPRODUCT((YEAR('Dag tot dag'!$A$2:$A$13)=$B9)*(MONTH('Dag tot dag'!$A$2:$A$13)=$C9)*('Dag tot dag'!D$2:D$13)))</f>
        <v/>
      </c>
      <c r="E9" s="4" t="str">
        <f>IF(SUMPRODUCT((YEAR('Dag tot dag'!$A$2:$A$13)=$B9)*(MONTH('Dag tot dag'!$A$2:$A$13)=$C9)*('Dag tot dag'!E$2:E$13))=0,"",SUMPRODUCT((YEAR('Dag tot dag'!$A$2:$A$13)=$B9)*(MONTH('Dag tot dag'!$A$2:$A$13)=$C9)*('Dag tot dag'!E$2:E$13)))</f>
        <v/>
      </c>
      <c r="F9" s="9" t="str">
        <f>IF(SUMPRODUCT((YEAR('Dag tot dag'!$A$2:$A$13)=$B9)*(MONTH('Dag tot dag'!$A$2:$A$13)=$C9)*('Dag tot dag'!F$2:F$13))=0,"",SUMPRODUCT((YEAR('Dag tot dag'!$A$2:$A$13)=$B9)*(MONTH('Dag tot dag'!$A$2:$A$13)=$C9)*('Dag tot dag'!F$2:F$13)))</f>
        <v/>
      </c>
      <c r="G9" s="9" t="str">
        <f t="shared" si="13"/>
        <v/>
      </c>
      <c r="H9" s="9" t="str">
        <f t="shared" si="4"/>
        <v/>
      </c>
      <c r="I9" s="4" t="str">
        <f t="shared" si="5"/>
        <v/>
      </c>
      <c r="J9" s="4" t="str">
        <f t="shared" si="6"/>
        <v/>
      </c>
      <c r="K9" s="15" t="str">
        <f t="shared" si="7"/>
        <v/>
      </c>
      <c r="L9" s="4" t="str">
        <f>IF(NOT(D9=""),D9/(VLOOKUP(C9,{1,31;2,28;3,31;4,30;5,31;6,30;7,31;8,31;9,30;10,31;11,30;12,31},2,FALSE)),"")</f>
        <v/>
      </c>
      <c r="M9" s="10">
        <v>42.38</v>
      </c>
      <c r="N9" s="9" t="str">
        <f t="shared" si="14"/>
        <v/>
      </c>
      <c r="O9" s="10">
        <v>35</v>
      </c>
      <c r="P9" s="11" t="str">
        <f t="shared" ref="P9:P62" si="15">IF(D9="","",IF(O9="","",O9/$D9))</f>
        <v/>
      </c>
      <c r="Q9" s="9" t="str">
        <f t="shared" si="8"/>
        <v/>
      </c>
      <c r="R9" s="11" t="str">
        <f t="shared" si="9"/>
        <v/>
      </c>
      <c r="S9" s="10"/>
      <c r="T9" s="9" t="str">
        <f t="shared" si="10"/>
        <v/>
      </c>
      <c r="U9" s="11" t="str">
        <f t="shared" si="11"/>
        <v/>
      </c>
      <c r="V9" s="11" t="str">
        <f t="shared" si="12"/>
        <v/>
      </c>
    </row>
    <row r="10" spans="1:22" outlineLevel="1">
      <c r="A10" t="str">
        <f t="shared" si="2"/>
        <v>20102</v>
      </c>
      <c r="B10">
        <v>2010</v>
      </c>
      <c r="C10">
        <v>2</v>
      </c>
      <c r="D10" s="5" t="str">
        <f>IF(SUMPRODUCT((YEAR('Dag tot dag'!$A$2:$A$13)=$B10)*(MONTH('Dag tot dag'!$A$2:$A$13)=$C10)*('Dag tot dag'!D$2:D$13))=0,"",SUMPRODUCT((YEAR('Dag tot dag'!$A$2:$A$13)=$B10)*(MONTH('Dag tot dag'!$A$2:$A$13)=$C10)*('Dag tot dag'!D$2:D$13)))</f>
        <v/>
      </c>
      <c r="E10" s="4" t="str">
        <f>IF(SUMPRODUCT((YEAR('Dag tot dag'!$A$2:$A$13)=$B10)*(MONTH('Dag tot dag'!$A$2:$A$13)=$C10)*('Dag tot dag'!E$2:E$13))=0,"",SUMPRODUCT((YEAR('Dag tot dag'!$A$2:$A$13)=$B10)*(MONTH('Dag tot dag'!$A$2:$A$13)=$C10)*('Dag tot dag'!E$2:E$13)))</f>
        <v/>
      </c>
      <c r="F10" s="9" t="str">
        <f>IF(SUMPRODUCT((YEAR('Dag tot dag'!$A$2:$A$13)=$B10)*(MONTH('Dag tot dag'!$A$2:$A$13)=$C10)*('Dag tot dag'!F$2:F$13))=0,"",SUMPRODUCT((YEAR('Dag tot dag'!$A$2:$A$13)=$B10)*(MONTH('Dag tot dag'!$A$2:$A$13)=$C10)*('Dag tot dag'!F$2:F$13)))</f>
        <v/>
      </c>
      <c r="G10" s="9" t="str">
        <f t="shared" si="13"/>
        <v/>
      </c>
      <c r="H10" s="9" t="str">
        <f t="shared" si="4"/>
        <v/>
      </c>
      <c r="I10" s="4" t="str">
        <f t="shared" si="5"/>
        <v/>
      </c>
      <c r="J10" s="4" t="str">
        <f t="shared" si="6"/>
        <v/>
      </c>
      <c r="K10" s="15" t="str">
        <f t="shared" si="7"/>
        <v/>
      </c>
      <c r="L10" s="4" t="str">
        <f>IF(NOT(D10=""),D10/(VLOOKUP(C10,{1,31;2,28;3,31;4,30;5,31;6,30;7,31;8,31;9,30;10,31;11,30;12,31},2,FALSE)),"")</f>
        <v/>
      </c>
      <c r="M10" s="10">
        <v>42.38</v>
      </c>
      <c r="N10" s="9" t="str">
        <f t="shared" si="14"/>
        <v/>
      </c>
      <c r="O10" s="10">
        <v>35</v>
      </c>
      <c r="P10" s="11" t="str">
        <f t="shared" si="15"/>
        <v/>
      </c>
      <c r="Q10" s="9" t="str">
        <f t="shared" si="8"/>
        <v/>
      </c>
      <c r="R10" s="11" t="str">
        <f t="shared" si="9"/>
        <v/>
      </c>
      <c r="S10" s="10"/>
      <c r="T10" s="9" t="str">
        <f t="shared" si="10"/>
        <v/>
      </c>
      <c r="U10" s="11" t="str">
        <f t="shared" si="11"/>
        <v/>
      </c>
      <c r="V10" s="11" t="str">
        <f t="shared" si="12"/>
        <v/>
      </c>
    </row>
    <row r="11" spans="1:22" outlineLevel="1">
      <c r="A11" t="str">
        <f t="shared" si="2"/>
        <v>20103</v>
      </c>
      <c r="B11">
        <v>2010</v>
      </c>
      <c r="C11">
        <v>3</v>
      </c>
      <c r="D11" s="5" t="str">
        <f>IF(SUMPRODUCT((YEAR('Dag tot dag'!$A$2:$A$13)=$B11)*(MONTH('Dag tot dag'!$A$2:$A$13)=$C11)*('Dag tot dag'!D$2:D$13))=0,"",SUMPRODUCT((YEAR('Dag tot dag'!$A$2:$A$13)=$B11)*(MONTH('Dag tot dag'!$A$2:$A$13)=$C11)*('Dag tot dag'!D$2:D$13)))</f>
        <v/>
      </c>
      <c r="E11" s="4" t="str">
        <f>IF(SUMPRODUCT((YEAR('Dag tot dag'!$A$2:$A$13)=$B11)*(MONTH('Dag tot dag'!$A$2:$A$13)=$C11)*('Dag tot dag'!E$2:E$13))=0,"",SUMPRODUCT((YEAR('Dag tot dag'!$A$2:$A$13)=$B11)*(MONTH('Dag tot dag'!$A$2:$A$13)=$C11)*('Dag tot dag'!E$2:E$13)))</f>
        <v/>
      </c>
      <c r="F11" s="9" t="str">
        <f>IF(SUMPRODUCT((YEAR('Dag tot dag'!$A$2:$A$13)=$B11)*(MONTH('Dag tot dag'!$A$2:$A$13)=$C11)*('Dag tot dag'!F$2:F$13))=0,"",SUMPRODUCT((YEAR('Dag tot dag'!$A$2:$A$13)=$B11)*(MONTH('Dag tot dag'!$A$2:$A$13)=$C11)*('Dag tot dag'!F$2:F$13)))</f>
        <v/>
      </c>
      <c r="G11" s="9" t="str">
        <f t="shared" si="13"/>
        <v/>
      </c>
      <c r="H11" s="9" t="str">
        <f t="shared" si="4"/>
        <v/>
      </c>
      <c r="I11" s="4" t="str">
        <f t="shared" si="5"/>
        <v/>
      </c>
      <c r="J11" s="4" t="str">
        <f t="shared" si="6"/>
        <v/>
      </c>
      <c r="K11" s="15" t="str">
        <f t="shared" si="7"/>
        <v/>
      </c>
      <c r="L11" s="4" t="str">
        <f>IF(NOT(D11=""),D11/(VLOOKUP(C11,{1,31;2,28;3,31;4,30;5,31;6,30;7,31;8,31;9,30;10,31;11,30;12,31},2,FALSE)),"")</f>
        <v/>
      </c>
      <c r="M11" s="10">
        <v>42.38</v>
      </c>
      <c r="N11" s="9" t="str">
        <f t="shared" si="14"/>
        <v/>
      </c>
      <c r="O11" s="10">
        <v>35</v>
      </c>
      <c r="P11" s="11" t="str">
        <f t="shared" si="15"/>
        <v/>
      </c>
      <c r="Q11" s="9" t="str">
        <f t="shared" si="8"/>
        <v/>
      </c>
      <c r="R11" s="11" t="str">
        <f t="shared" si="9"/>
        <v/>
      </c>
      <c r="S11" s="10"/>
      <c r="T11" s="9" t="str">
        <f t="shared" si="10"/>
        <v/>
      </c>
      <c r="U11" s="11" t="str">
        <f t="shared" si="11"/>
        <v/>
      </c>
      <c r="V11" s="11" t="str">
        <f t="shared" si="12"/>
        <v/>
      </c>
    </row>
    <row r="12" spans="1:22" outlineLevel="1">
      <c r="A12" t="str">
        <f t="shared" si="2"/>
        <v>20104</v>
      </c>
      <c r="B12">
        <v>2010</v>
      </c>
      <c r="C12">
        <v>4</v>
      </c>
      <c r="D12" s="5" t="str">
        <f>IF(SUMPRODUCT((YEAR('Dag tot dag'!$A$2:$A$13)=$B12)*(MONTH('Dag tot dag'!$A$2:$A$13)=$C12)*('Dag tot dag'!D$2:D$13))=0,"",SUMPRODUCT((YEAR('Dag tot dag'!$A$2:$A$13)=$B12)*(MONTH('Dag tot dag'!$A$2:$A$13)=$C12)*('Dag tot dag'!D$2:D$13)))</f>
        <v/>
      </c>
      <c r="E12" s="4" t="str">
        <f>IF(SUMPRODUCT((YEAR('Dag tot dag'!$A$2:$A$13)=$B12)*(MONTH('Dag tot dag'!$A$2:$A$13)=$C12)*('Dag tot dag'!E$2:E$13))=0,"",SUMPRODUCT((YEAR('Dag tot dag'!$A$2:$A$13)=$B12)*(MONTH('Dag tot dag'!$A$2:$A$13)=$C12)*('Dag tot dag'!E$2:E$13)))</f>
        <v/>
      </c>
      <c r="F12" s="9" t="str">
        <f>IF(SUMPRODUCT((YEAR('Dag tot dag'!$A$2:$A$13)=$B12)*(MONTH('Dag tot dag'!$A$2:$A$13)=$C12)*('Dag tot dag'!F$2:F$13))=0,"",SUMPRODUCT((YEAR('Dag tot dag'!$A$2:$A$13)=$B12)*(MONTH('Dag tot dag'!$A$2:$A$13)=$C12)*('Dag tot dag'!F$2:F$13)))</f>
        <v/>
      </c>
      <c r="G12" s="9" t="str">
        <f t="shared" si="13"/>
        <v/>
      </c>
      <c r="H12" s="9" t="str">
        <f t="shared" si="4"/>
        <v/>
      </c>
      <c r="I12" s="4" t="str">
        <f t="shared" si="5"/>
        <v/>
      </c>
      <c r="J12" s="4" t="str">
        <f t="shared" si="6"/>
        <v/>
      </c>
      <c r="K12" s="15" t="str">
        <f t="shared" si="7"/>
        <v/>
      </c>
      <c r="L12" s="4" t="str">
        <f>IF(NOT(D12=""),D12/(VLOOKUP(C12,{1,31;2,28;3,31;4,30;5,31;6,30;7,31;8,31;9,30;10,31;11,30;12,31},2,FALSE)),"")</f>
        <v/>
      </c>
      <c r="M12" s="10">
        <v>42.38</v>
      </c>
      <c r="N12" s="9" t="str">
        <f t="shared" si="14"/>
        <v/>
      </c>
      <c r="O12" s="10">
        <v>35</v>
      </c>
      <c r="P12" s="11" t="str">
        <f t="shared" si="15"/>
        <v/>
      </c>
      <c r="Q12" s="9" t="str">
        <f t="shared" si="8"/>
        <v/>
      </c>
      <c r="R12" s="11" t="str">
        <f t="shared" si="9"/>
        <v/>
      </c>
      <c r="S12" s="10"/>
      <c r="T12" s="9" t="str">
        <f t="shared" si="10"/>
        <v/>
      </c>
      <c r="U12" s="11" t="str">
        <f t="shared" si="11"/>
        <v/>
      </c>
      <c r="V12" s="11" t="str">
        <f t="shared" si="12"/>
        <v/>
      </c>
    </row>
    <row r="13" spans="1:22" outlineLevel="1">
      <c r="A13" t="str">
        <f t="shared" si="2"/>
        <v>20105</v>
      </c>
      <c r="B13">
        <v>2010</v>
      </c>
      <c r="C13">
        <v>5</v>
      </c>
      <c r="D13" s="5" t="str">
        <f>IF(SUMPRODUCT((YEAR('Dag tot dag'!$A$2:$A$13)=$B13)*(MONTH('Dag tot dag'!$A$2:$A$13)=$C13)*('Dag tot dag'!D$2:D$13))=0,"",SUMPRODUCT((YEAR('Dag tot dag'!$A$2:$A$13)=$B13)*(MONTH('Dag tot dag'!$A$2:$A$13)=$C13)*('Dag tot dag'!D$2:D$13)))</f>
        <v/>
      </c>
      <c r="E13" s="4" t="str">
        <f>IF(SUMPRODUCT((YEAR('Dag tot dag'!$A$2:$A$13)=$B13)*(MONTH('Dag tot dag'!$A$2:$A$13)=$C13)*('Dag tot dag'!E$2:E$13))=0,"",SUMPRODUCT((YEAR('Dag tot dag'!$A$2:$A$13)=$B13)*(MONTH('Dag tot dag'!$A$2:$A$13)=$C13)*('Dag tot dag'!E$2:E$13)))</f>
        <v/>
      </c>
      <c r="F13" s="9" t="str">
        <f>IF(SUMPRODUCT((YEAR('Dag tot dag'!$A$2:$A$13)=$B13)*(MONTH('Dag tot dag'!$A$2:$A$13)=$C13)*('Dag tot dag'!F$2:F$13))=0,"",SUMPRODUCT((YEAR('Dag tot dag'!$A$2:$A$13)=$B13)*(MONTH('Dag tot dag'!$A$2:$A$13)=$C13)*('Dag tot dag'!F$2:F$13)))</f>
        <v/>
      </c>
      <c r="G13" s="9" t="str">
        <f t="shared" si="13"/>
        <v/>
      </c>
      <c r="H13" s="9" t="str">
        <f t="shared" si="4"/>
        <v/>
      </c>
      <c r="I13" s="4" t="str">
        <f t="shared" si="5"/>
        <v/>
      </c>
      <c r="J13" s="4" t="str">
        <f t="shared" si="6"/>
        <v/>
      </c>
      <c r="K13" s="15" t="str">
        <f t="shared" si="7"/>
        <v/>
      </c>
      <c r="L13" s="4" t="str">
        <f>IF(NOT(D13=""),D13/(VLOOKUP(C13,{1,31;2,28;3,31;4,30;5,31;6,30;7,31;8,31;9,30;10,31;11,30;12,31},2,FALSE)),"")</f>
        <v/>
      </c>
      <c r="M13" s="10">
        <v>42.38</v>
      </c>
      <c r="N13" s="9" t="str">
        <f t="shared" si="14"/>
        <v/>
      </c>
      <c r="O13" s="10">
        <v>35</v>
      </c>
      <c r="P13" s="11" t="str">
        <f t="shared" si="15"/>
        <v/>
      </c>
      <c r="Q13" s="9" t="str">
        <f t="shared" si="8"/>
        <v/>
      </c>
      <c r="R13" s="11" t="str">
        <f t="shared" si="9"/>
        <v/>
      </c>
      <c r="S13" s="10"/>
      <c r="T13" s="9" t="str">
        <f t="shared" si="10"/>
        <v/>
      </c>
      <c r="U13" s="11" t="str">
        <f t="shared" si="11"/>
        <v/>
      </c>
      <c r="V13" s="11" t="str">
        <f t="shared" si="12"/>
        <v/>
      </c>
    </row>
    <row r="14" spans="1:22" outlineLevel="1">
      <c r="A14" t="str">
        <f t="shared" si="2"/>
        <v>20106</v>
      </c>
      <c r="B14">
        <v>2010</v>
      </c>
      <c r="C14">
        <v>6</v>
      </c>
      <c r="D14" s="5" t="str">
        <f>IF(SUMPRODUCT((YEAR('Dag tot dag'!$A$2:$A$13)=$B14)*(MONTH('Dag tot dag'!$A$2:$A$13)=$C14)*('Dag tot dag'!D$2:D$13))=0,"",SUMPRODUCT((YEAR('Dag tot dag'!$A$2:$A$13)=$B14)*(MONTH('Dag tot dag'!$A$2:$A$13)=$C14)*('Dag tot dag'!D$2:D$13)))</f>
        <v/>
      </c>
      <c r="E14" s="4" t="str">
        <f>IF(SUMPRODUCT((YEAR('Dag tot dag'!$A$2:$A$13)=$B14)*(MONTH('Dag tot dag'!$A$2:$A$13)=$C14)*('Dag tot dag'!E$2:E$13))=0,"",SUMPRODUCT((YEAR('Dag tot dag'!$A$2:$A$13)=$B14)*(MONTH('Dag tot dag'!$A$2:$A$13)=$C14)*('Dag tot dag'!E$2:E$13)))</f>
        <v/>
      </c>
      <c r="F14" s="9" t="str">
        <f>IF(SUMPRODUCT((YEAR('Dag tot dag'!$A$2:$A$13)=$B14)*(MONTH('Dag tot dag'!$A$2:$A$13)=$C14)*('Dag tot dag'!F$2:F$13))=0,"",SUMPRODUCT((YEAR('Dag tot dag'!$A$2:$A$13)=$B14)*(MONTH('Dag tot dag'!$A$2:$A$13)=$C14)*('Dag tot dag'!F$2:F$13)))</f>
        <v/>
      </c>
      <c r="G14" s="9" t="str">
        <f t="shared" si="13"/>
        <v/>
      </c>
      <c r="H14" s="9" t="str">
        <f t="shared" si="4"/>
        <v/>
      </c>
      <c r="I14" s="4" t="str">
        <f t="shared" si="5"/>
        <v/>
      </c>
      <c r="J14" s="4" t="str">
        <f t="shared" si="6"/>
        <v/>
      </c>
      <c r="K14" s="15" t="str">
        <f t="shared" si="7"/>
        <v/>
      </c>
      <c r="L14" s="4" t="str">
        <f>IF(NOT(D14=""),D14/(VLOOKUP(C14,{1,31;2,28;3,31;4,30;5,31;6,30;7,31;8,31;9,30;10,31;11,30;12,31},2,FALSE)),"")</f>
        <v/>
      </c>
      <c r="M14" s="10">
        <v>42.38</v>
      </c>
      <c r="N14" s="9" t="str">
        <f t="shared" si="14"/>
        <v/>
      </c>
      <c r="O14" s="10">
        <v>35</v>
      </c>
      <c r="P14" s="11" t="str">
        <f t="shared" si="15"/>
        <v/>
      </c>
      <c r="Q14" s="9" t="str">
        <f t="shared" si="8"/>
        <v/>
      </c>
      <c r="R14" s="11" t="str">
        <f t="shared" si="9"/>
        <v/>
      </c>
      <c r="S14" s="10"/>
      <c r="T14" s="9" t="str">
        <f t="shared" si="10"/>
        <v/>
      </c>
      <c r="U14" s="11" t="str">
        <f t="shared" si="11"/>
        <v/>
      </c>
      <c r="V14" s="11" t="str">
        <f t="shared" si="12"/>
        <v/>
      </c>
    </row>
    <row r="15" spans="1:22" outlineLevel="1">
      <c r="A15" t="str">
        <f t="shared" si="2"/>
        <v>20107</v>
      </c>
      <c r="B15">
        <v>2010</v>
      </c>
      <c r="C15">
        <v>7</v>
      </c>
      <c r="D15" s="5" t="str">
        <f>IF(SUMPRODUCT((YEAR('Dag tot dag'!$A$2:$A$13)=$B15)*(MONTH('Dag tot dag'!$A$2:$A$13)=$C15)*('Dag tot dag'!D$2:D$13))=0,"",SUMPRODUCT((YEAR('Dag tot dag'!$A$2:$A$13)=$B15)*(MONTH('Dag tot dag'!$A$2:$A$13)=$C15)*('Dag tot dag'!D$2:D$13)))</f>
        <v/>
      </c>
      <c r="E15" s="4" t="str">
        <f>IF(SUMPRODUCT((YEAR('Dag tot dag'!$A$2:$A$13)=$B15)*(MONTH('Dag tot dag'!$A$2:$A$13)=$C15)*('Dag tot dag'!E$2:E$13))=0,"",SUMPRODUCT((YEAR('Dag tot dag'!$A$2:$A$13)=$B15)*(MONTH('Dag tot dag'!$A$2:$A$13)=$C15)*('Dag tot dag'!E$2:E$13)))</f>
        <v/>
      </c>
      <c r="F15" s="9" t="str">
        <f>IF(SUMPRODUCT((YEAR('Dag tot dag'!$A$2:$A$13)=$B15)*(MONTH('Dag tot dag'!$A$2:$A$13)=$C15)*('Dag tot dag'!F$2:F$13))=0,"",SUMPRODUCT((YEAR('Dag tot dag'!$A$2:$A$13)=$B15)*(MONTH('Dag tot dag'!$A$2:$A$13)=$C15)*('Dag tot dag'!F$2:F$13)))</f>
        <v/>
      </c>
      <c r="G15" s="9" t="str">
        <f t="shared" si="13"/>
        <v/>
      </c>
      <c r="H15" s="9" t="str">
        <f t="shared" si="4"/>
        <v/>
      </c>
      <c r="I15" s="4" t="str">
        <f t="shared" si="5"/>
        <v/>
      </c>
      <c r="J15" s="4" t="str">
        <f t="shared" si="6"/>
        <v/>
      </c>
      <c r="K15" s="15" t="str">
        <f t="shared" si="7"/>
        <v/>
      </c>
      <c r="L15" s="4" t="str">
        <f>IF(NOT(D15=""),D15/(VLOOKUP(C15,{1,31;2,28;3,31;4,30;5,31;6,30;7,31;8,31;9,30;10,31;11,30;12,31},2,FALSE)),"")</f>
        <v/>
      </c>
      <c r="M15" s="10">
        <v>42.38</v>
      </c>
      <c r="N15" s="9" t="str">
        <f t="shared" si="14"/>
        <v/>
      </c>
      <c r="O15" s="10">
        <v>35</v>
      </c>
      <c r="P15" s="11" t="str">
        <f t="shared" si="15"/>
        <v/>
      </c>
      <c r="Q15" s="9" t="str">
        <f t="shared" si="8"/>
        <v/>
      </c>
      <c r="R15" s="11" t="str">
        <f t="shared" si="9"/>
        <v/>
      </c>
      <c r="S15" s="10"/>
      <c r="T15" s="9" t="str">
        <f t="shared" si="10"/>
        <v/>
      </c>
      <c r="U15" s="11" t="str">
        <f t="shared" si="11"/>
        <v/>
      </c>
      <c r="V15" s="11" t="str">
        <f t="shared" si="12"/>
        <v/>
      </c>
    </row>
    <row r="16" spans="1:22" outlineLevel="1">
      <c r="A16" t="str">
        <f t="shared" si="2"/>
        <v>20108</v>
      </c>
      <c r="B16">
        <v>2010</v>
      </c>
      <c r="C16">
        <v>8</v>
      </c>
      <c r="D16" s="5" t="str">
        <f>IF(SUMPRODUCT((YEAR('Dag tot dag'!$A$2:$A$13)=$B16)*(MONTH('Dag tot dag'!$A$2:$A$13)=$C16)*('Dag tot dag'!D$2:D$13))=0,"",SUMPRODUCT((YEAR('Dag tot dag'!$A$2:$A$13)=$B16)*(MONTH('Dag tot dag'!$A$2:$A$13)=$C16)*('Dag tot dag'!D$2:D$13)))</f>
        <v/>
      </c>
      <c r="E16" s="4" t="str">
        <f>IF(SUMPRODUCT((YEAR('Dag tot dag'!$A$2:$A$13)=$B16)*(MONTH('Dag tot dag'!$A$2:$A$13)=$C16)*('Dag tot dag'!E$2:E$13))=0,"",SUMPRODUCT((YEAR('Dag tot dag'!$A$2:$A$13)=$B16)*(MONTH('Dag tot dag'!$A$2:$A$13)=$C16)*('Dag tot dag'!E$2:E$13)))</f>
        <v/>
      </c>
      <c r="F16" s="9" t="str">
        <f>IF(SUMPRODUCT((YEAR('Dag tot dag'!$A$2:$A$13)=$B16)*(MONTH('Dag tot dag'!$A$2:$A$13)=$C16)*('Dag tot dag'!F$2:F$13))=0,"",SUMPRODUCT((YEAR('Dag tot dag'!$A$2:$A$13)=$B16)*(MONTH('Dag tot dag'!$A$2:$A$13)=$C16)*('Dag tot dag'!F$2:F$13)))</f>
        <v/>
      </c>
      <c r="G16" s="9" t="str">
        <f t="shared" si="13"/>
        <v/>
      </c>
      <c r="H16" s="9" t="str">
        <f t="shared" si="4"/>
        <v/>
      </c>
      <c r="I16" s="4" t="str">
        <f t="shared" si="5"/>
        <v/>
      </c>
      <c r="J16" s="4" t="str">
        <f t="shared" si="6"/>
        <v/>
      </c>
      <c r="K16" s="15" t="str">
        <f t="shared" si="7"/>
        <v/>
      </c>
      <c r="L16" s="4" t="str">
        <f>IF(NOT(D16=""),D16/(VLOOKUP(C16,{1,31;2,28;3,31;4,30;5,31;6,30;7,31;8,31;9,30;10,31;11,30;12,31},2,FALSE)),"")</f>
        <v/>
      </c>
      <c r="M16" s="10">
        <v>42.38</v>
      </c>
      <c r="N16" s="9" t="str">
        <f t="shared" si="14"/>
        <v/>
      </c>
      <c r="O16" s="10">
        <v>35</v>
      </c>
      <c r="P16" s="11" t="str">
        <f t="shared" si="15"/>
        <v/>
      </c>
      <c r="Q16" s="9" t="str">
        <f t="shared" si="8"/>
        <v/>
      </c>
      <c r="R16" s="11" t="str">
        <f t="shared" si="9"/>
        <v/>
      </c>
      <c r="S16" s="10"/>
      <c r="T16" s="9" t="str">
        <f t="shared" si="10"/>
        <v/>
      </c>
      <c r="U16" s="11" t="str">
        <f t="shared" si="11"/>
        <v/>
      </c>
      <c r="V16" s="11" t="str">
        <f t="shared" si="12"/>
        <v/>
      </c>
    </row>
    <row r="17" spans="1:22" outlineLevel="1">
      <c r="A17" t="str">
        <f t="shared" si="2"/>
        <v>20109</v>
      </c>
      <c r="B17">
        <v>2010</v>
      </c>
      <c r="C17">
        <v>9</v>
      </c>
      <c r="D17" s="5" t="str">
        <f>IF(SUMPRODUCT((YEAR('Dag tot dag'!$A$2:$A$13)=$B17)*(MONTH('Dag tot dag'!$A$2:$A$13)=$C17)*('Dag tot dag'!D$2:D$13))=0,"",SUMPRODUCT((YEAR('Dag tot dag'!$A$2:$A$13)=$B17)*(MONTH('Dag tot dag'!$A$2:$A$13)=$C17)*('Dag tot dag'!D$2:D$13)))</f>
        <v/>
      </c>
      <c r="E17" s="4" t="str">
        <f>IF(SUMPRODUCT((YEAR('Dag tot dag'!$A$2:$A$13)=$B17)*(MONTH('Dag tot dag'!$A$2:$A$13)=$C17)*('Dag tot dag'!E$2:E$13))=0,"",SUMPRODUCT((YEAR('Dag tot dag'!$A$2:$A$13)=$B17)*(MONTH('Dag tot dag'!$A$2:$A$13)=$C17)*('Dag tot dag'!E$2:E$13)))</f>
        <v/>
      </c>
      <c r="F17" s="9" t="str">
        <f>IF(SUMPRODUCT((YEAR('Dag tot dag'!$A$2:$A$13)=$B17)*(MONTH('Dag tot dag'!$A$2:$A$13)=$C17)*('Dag tot dag'!F$2:F$13))=0,"",SUMPRODUCT((YEAR('Dag tot dag'!$A$2:$A$13)=$B17)*(MONTH('Dag tot dag'!$A$2:$A$13)=$C17)*('Dag tot dag'!F$2:F$13)))</f>
        <v/>
      </c>
      <c r="G17" s="9" t="str">
        <f t="shared" si="13"/>
        <v/>
      </c>
      <c r="H17" s="9" t="str">
        <f t="shared" si="4"/>
        <v/>
      </c>
      <c r="I17" s="4" t="str">
        <f t="shared" si="5"/>
        <v/>
      </c>
      <c r="J17" s="4" t="str">
        <f t="shared" si="6"/>
        <v/>
      </c>
      <c r="K17" s="15" t="str">
        <f t="shared" si="7"/>
        <v/>
      </c>
      <c r="L17" s="4" t="str">
        <f>IF(NOT(D17=""),D17/(VLOOKUP(C17,{1,31;2,28;3,31;4,30;5,31;6,30;7,31;8,31;9,30;10,31;11,30;12,31},2,FALSE)),"")</f>
        <v/>
      </c>
      <c r="M17" s="10">
        <v>42.38</v>
      </c>
      <c r="N17" s="9" t="str">
        <f t="shared" si="14"/>
        <v/>
      </c>
      <c r="O17" s="10">
        <v>35</v>
      </c>
      <c r="P17" s="11" t="str">
        <f t="shared" si="15"/>
        <v/>
      </c>
      <c r="Q17" s="9" t="str">
        <f t="shared" si="8"/>
        <v/>
      </c>
      <c r="R17" s="11" t="str">
        <f t="shared" si="9"/>
        <v/>
      </c>
      <c r="S17" s="10"/>
      <c r="T17" s="9" t="str">
        <f t="shared" si="10"/>
        <v/>
      </c>
      <c r="U17" s="11" t="str">
        <f t="shared" si="11"/>
        <v/>
      </c>
      <c r="V17" s="11" t="str">
        <f t="shared" si="12"/>
        <v/>
      </c>
    </row>
    <row r="18" spans="1:22" outlineLevel="1">
      <c r="A18" t="str">
        <f t="shared" si="2"/>
        <v>201010</v>
      </c>
      <c r="B18">
        <v>2010</v>
      </c>
      <c r="C18">
        <v>10</v>
      </c>
      <c r="D18" s="5" t="str">
        <f>IF(SUMPRODUCT((YEAR('Dag tot dag'!$A$2:$A$13)=$B18)*(MONTH('Dag tot dag'!$A$2:$A$13)=$C18)*('Dag tot dag'!D$2:D$13))=0,"",SUMPRODUCT((YEAR('Dag tot dag'!$A$2:$A$13)=$B18)*(MONTH('Dag tot dag'!$A$2:$A$13)=$C18)*('Dag tot dag'!D$2:D$13)))</f>
        <v/>
      </c>
      <c r="E18" s="4" t="str">
        <f>IF(SUMPRODUCT((YEAR('Dag tot dag'!$A$2:$A$13)=$B18)*(MONTH('Dag tot dag'!$A$2:$A$13)=$C18)*('Dag tot dag'!E$2:E$13))=0,"",SUMPRODUCT((YEAR('Dag tot dag'!$A$2:$A$13)=$B18)*(MONTH('Dag tot dag'!$A$2:$A$13)=$C18)*('Dag tot dag'!E$2:E$13)))</f>
        <v/>
      </c>
      <c r="F18" s="9" t="str">
        <f>IF(SUMPRODUCT((YEAR('Dag tot dag'!$A$2:$A$13)=$B18)*(MONTH('Dag tot dag'!$A$2:$A$13)=$C18)*('Dag tot dag'!F$2:F$13))=0,"",SUMPRODUCT((YEAR('Dag tot dag'!$A$2:$A$13)=$B18)*(MONTH('Dag tot dag'!$A$2:$A$13)=$C18)*('Dag tot dag'!F$2:F$13)))</f>
        <v/>
      </c>
      <c r="G18" s="9" t="str">
        <f t="shared" si="13"/>
        <v/>
      </c>
      <c r="H18" s="9" t="str">
        <f t="shared" si="4"/>
        <v/>
      </c>
      <c r="I18" s="4" t="str">
        <f t="shared" si="5"/>
        <v/>
      </c>
      <c r="J18" s="4" t="str">
        <f t="shared" si="6"/>
        <v/>
      </c>
      <c r="K18" s="15" t="str">
        <f t="shared" si="7"/>
        <v/>
      </c>
      <c r="L18" s="4" t="str">
        <f>IF(NOT(D18=""),D18/(VLOOKUP(C18,{1,31;2,28;3,31;4,30;5,31;6,30;7,31;8,31;9,30;10,31;11,30;12,31},2,FALSE)),"")</f>
        <v/>
      </c>
      <c r="M18" s="10">
        <v>38.33</v>
      </c>
      <c r="N18" s="9" t="str">
        <f t="shared" si="14"/>
        <v/>
      </c>
      <c r="O18" s="10">
        <v>35</v>
      </c>
      <c r="P18" s="11" t="str">
        <f t="shared" si="15"/>
        <v/>
      </c>
      <c r="Q18" s="9" t="str">
        <f t="shared" si="8"/>
        <v/>
      </c>
      <c r="R18" s="11" t="str">
        <f t="shared" si="9"/>
        <v/>
      </c>
      <c r="S18" s="10"/>
      <c r="T18" s="9" t="str">
        <f t="shared" si="10"/>
        <v/>
      </c>
      <c r="U18" s="11" t="str">
        <f t="shared" si="11"/>
        <v/>
      </c>
      <c r="V18" s="11" t="str">
        <f t="shared" si="12"/>
        <v/>
      </c>
    </row>
    <row r="19" spans="1:22" outlineLevel="1">
      <c r="A19" t="str">
        <f t="shared" si="2"/>
        <v>201011</v>
      </c>
      <c r="B19">
        <v>2010</v>
      </c>
      <c r="C19">
        <v>11</v>
      </c>
      <c r="D19" s="5" t="str">
        <f>IF(SUMPRODUCT((YEAR('Dag tot dag'!$A$2:$A$13)=$B19)*(MONTH('Dag tot dag'!$A$2:$A$13)=$C19)*('Dag tot dag'!D$2:D$13))=0,"",SUMPRODUCT((YEAR('Dag tot dag'!$A$2:$A$13)=$B19)*(MONTH('Dag tot dag'!$A$2:$A$13)=$C19)*('Dag tot dag'!D$2:D$13)))</f>
        <v/>
      </c>
      <c r="E19" s="4" t="str">
        <f>IF(SUMPRODUCT((YEAR('Dag tot dag'!$A$2:$A$13)=$B19)*(MONTH('Dag tot dag'!$A$2:$A$13)=$C19)*('Dag tot dag'!E$2:E$13))=0,"",SUMPRODUCT((YEAR('Dag tot dag'!$A$2:$A$13)=$B19)*(MONTH('Dag tot dag'!$A$2:$A$13)=$C19)*('Dag tot dag'!E$2:E$13)))</f>
        <v/>
      </c>
      <c r="F19" s="9" t="str">
        <f>IF(SUMPRODUCT((YEAR('Dag tot dag'!$A$2:$A$13)=$B19)*(MONTH('Dag tot dag'!$A$2:$A$13)=$C19)*('Dag tot dag'!F$2:F$13))=0,"",SUMPRODUCT((YEAR('Dag tot dag'!$A$2:$A$13)=$B19)*(MONTH('Dag tot dag'!$A$2:$A$13)=$C19)*('Dag tot dag'!F$2:F$13)))</f>
        <v/>
      </c>
      <c r="G19" s="9" t="str">
        <f t="shared" si="13"/>
        <v/>
      </c>
      <c r="H19" s="9" t="str">
        <f t="shared" si="4"/>
        <v/>
      </c>
      <c r="I19" s="4" t="str">
        <f t="shared" si="5"/>
        <v/>
      </c>
      <c r="J19" s="4" t="str">
        <f t="shared" si="6"/>
        <v/>
      </c>
      <c r="K19" s="15" t="str">
        <f t="shared" si="7"/>
        <v/>
      </c>
      <c r="L19" s="4" t="str">
        <f>IF(NOT(D19=""),D19/(VLOOKUP(C19,{1,31;2,28;3,31;4,30;5,31;6,30;7,31;8,31;9,30;10,31;11,30;12,31},2,FALSE)),"")</f>
        <v/>
      </c>
      <c r="M19" s="10"/>
      <c r="N19" s="9" t="str">
        <f t="shared" si="14"/>
        <v/>
      </c>
      <c r="O19" s="10"/>
      <c r="P19" s="11" t="str">
        <f t="shared" si="15"/>
        <v/>
      </c>
      <c r="Q19" s="9" t="str">
        <f t="shared" si="8"/>
        <v/>
      </c>
      <c r="R19" s="11" t="str">
        <f t="shared" si="9"/>
        <v/>
      </c>
      <c r="S19" s="10"/>
      <c r="T19" s="9" t="str">
        <f t="shared" si="10"/>
        <v/>
      </c>
      <c r="U19" s="11" t="str">
        <f t="shared" si="11"/>
        <v/>
      </c>
      <c r="V19" s="11" t="str">
        <f t="shared" si="12"/>
        <v/>
      </c>
    </row>
    <row r="20" spans="1:22" outlineLevel="1">
      <c r="A20" t="str">
        <f t="shared" si="2"/>
        <v>201012</v>
      </c>
      <c r="B20">
        <v>2010</v>
      </c>
      <c r="C20">
        <v>12</v>
      </c>
      <c r="D20" s="5" t="str">
        <f>IF(SUMPRODUCT((YEAR('Dag tot dag'!$A$2:$A$13)=$B20)*(MONTH('Dag tot dag'!$A$2:$A$13)=$C20)*('Dag tot dag'!D$2:D$13))=0,"",SUMPRODUCT((YEAR('Dag tot dag'!$A$2:$A$13)=$B20)*(MONTH('Dag tot dag'!$A$2:$A$13)=$C20)*('Dag tot dag'!D$2:D$13)))</f>
        <v/>
      </c>
      <c r="E20" s="4" t="str">
        <f>IF(SUMPRODUCT((YEAR('Dag tot dag'!$A$2:$A$13)=$B20)*(MONTH('Dag tot dag'!$A$2:$A$13)=$C20)*('Dag tot dag'!E$2:E$13))=0,"",SUMPRODUCT((YEAR('Dag tot dag'!$A$2:$A$13)=$B20)*(MONTH('Dag tot dag'!$A$2:$A$13)=$C20)*('Dag tot dag'!E$2:E$13)))</f>
        <v/>
      </c>
      <c r="F20" s="9" t="str">
        <f>IF(SUMPRODUCT((YEAR('Dag tot dag'!$A$2:$A$13)=$B20)*(MONTH('Dag tot dag'!$A$2:$A$13)=$C20)*('Dag tot dag'!F$2:F$13))=0,"",SUMPRODUCT((YEAR('Dag tot dag'!$A$2:$A$13)=$B20)*(MONTH('Dag tot dag'!$A$2:$A$13)=$C20)*('Dag tot dag'!F$2:F$13)))</f>
        <v/>
      </c>
      <c r="G20" s="9" t="str">
        <f t="shared" si="13"/>
        <v/>
      </c>
      <c r="H20" s="9" t="str">
        <f t="shared" si="4"/>
        <v/>
      </c>
      <c r="I20" s="4" t="str">
        <f t="shared" si="5"/>
        <v/>
      </c>
      <c r="J20" s="4" t="str">
        <f t="shared" si="6"/>
        <v/>
      </c>
      <c r="K20" s="15" t="str">
        <f t="shared" si="7"/>
        <v/>
      </c>
      <c r="L20" s="4" t="str">
        <f>IF(NOT(D20=""),D20/(VLOOKUP(C20,{1,31;2,28;3,31;4,30;5,31;6,30;7,31;8,31;9,30;10,31;11,30;12,31},2,FALSE)),"")</f>
        <v/>
      </c>
      <c r="M20" s="10"/>
      <c r="N20" s="9" t="str">
        <f t="shared" si="14"/>
        <v/>
      </c>
      <c r="O20" s="10"/>
      <c r="P20" s="11" t="str">
        <f t="shared" si="15"/>
        <v/>
      </c>
      <c r="Q20" s="9" t="str">
        <f t="shared" si="8"/>
        <v/>
      </c>
      <c r="R20" s="11" t="str">
        <f t="shared" si="9"/>
        <v/>
      </c>
      <c r="S20" s="10"/>
      <c r="T20" s="9" t="str">
        <f t="shared" si="10"/>
        <v/>
      </c>
      <c r="U20" s="11" t="str">
        <f t="shared" si="11"/>
        <v/>
      </c>
      <c r="V20" s="11" t="str">
        <f t="shared" si="12"/>
        <v/>
      </c>
    </row>
    <row r="21" spans="1:22" outlineLevel="1">
      <c r="A21" t="str">
        <f t="shared" si="2"/>
        <v>20111</v>
      </c>
      <c r="B21">
        <v>2011</v>
      </c>
      <c r="C21">
        <v>1</v>
      </c>
      <c r="D21" s="5" t="str">
        <f>IF(SUMPRODUCT((YEAR('Dag tot dag'!$A$2:$A$13)=$B21)*(MONTH('Dag tot dag'!$A$2:$A$13)=$C21)*('Dag tot dag'!D$2:D$13))=0,"",SUMPRODUCT((YEAR('Dag tot dag'!$A$2:$A$13)=$B21)*(MONTH('Dag tot dag'!$A$2:$A$13)=$C21)*('Dag tot dag'!D$2:D$13)))</f>
        <v/>
      </c>
      <c r="E21" s="4" t="str">
        <f>IF(SUMPRODUCT((YEAR('Dag tot dag'!$A$2:$A$13)=$B21)*(MONTH('Dag tot dag'!$A$2:$A$13)=$C21)*('Dag tot dag'!E$2:E$13))=0,"",SUMPRODUCT((YEAR('Dag tot dag'!$A$2:$A$13)=$B21)*(MONTH('Dag tot dag'!$A$2:$A$13)=$C21)*('Dag tot dag'!E$2:E$13)))</f>
        <v/>
      </c>
      <c r="F21" s="9" t="str">
        <f>IF(SUMPRODUCT((YEAR('Dag tot dag'!$A$2:$A$13)=$B21)*(MONTH('Dag tot dag'!$A$2:$A$13)=$C21)*('Dag tot dag'!F$2:F$13))=0,"",SUMPRODUCT((YEAR('Dag tot dag'!$A$2:$A$13)=$B21)*(MONTH('Dag tot dag'!$A$2:$A$13)=$C21)*('Dag tot dag'!F$2:F$13)))</f>
        <v/>
      </c>
      <c r="G21" s="9" t="str">
        <f t="shared" si="13"/>
        <v/>
      </c>
      <c r="H21" s="9" t="str">
        <f t="shared" si="4"/>
        <v/>
      </c>
      <c r="I21" s="4" t="str">
        <f t="shared" si="5"/>
        <v/>
      </c>
      <c r="J21" s="4" t="str">
        <f t="shared" si="6"/>
        <v/>
      </c>
      <c r="K21" s="15" t="str">
        <f t="shared" si="7"/>
        <v/>
      </c>
      <c r="L21" s="4" t="str">
        <f>IF(NOT(D21=""),D21/(VLOOKUP(C21,{1,31;2,28;3,31;4,30;5,31;6,30;7,31;8,31;9,30;10,31;11,30;12,31},2,FALSE)),"")</f>
        <v/>
      </c>
      <c r="M21" s="10"/>
      <c r="N21" s="9" t="str">
        <f t="shared" si="14"/>
        <v/>
      </c>
      <c r="O21" s="10"/>
      <c r="P21" s="11" t="str">
        <f t="shared" si="15"/>
        <v/>
      </c>
      <c r="Q21" s="9" t="str">
        <f t="shared" si="8"/>
        <v/>
      </c>
      <c r="R21" s="11" t="str">
        <f t="shared" si="9"/>
        <v/>
      </c>
      <c r="S21" s="10"/>
      <c r="T21" s="9" t="str">
        <f t="shared" si="10"/>
        <v/>
      </c>
      <c r="U21" s="11" t="str">
        <f t="shared" si="11"/>
        <v/>
      </c>
      <c r="V21" s="11" t="str">
        <f t="shared" si="12"/>
        <v/>
      </c>
    </row>
    <row r="22" spans="1:22" outlineLevel="1">
      <c r="A22" t="str">
        <f t="shared" si="2"/>
        <v>20112</v>
      </c>
      <c r="B22">
        <v>2011</v>
      </c>
      <c r="C22">
        <v>2</v>
      </c>
      <c r="D22" s="5" t="str">
        <f>IF(SUMPRODUCT((YEAR('Dag tot dag'!$A$2:$A$13)=$B22)*(MONTH('Dag tot dag'!$A$2:$A$13)=$C22)*('Dag tot dag'!D$2:D$13))=0,"",SUMPRODUCT((YEAR('Dag tot dag'!$A$2:$A$13)=$B22)*(MONTH('Dag tot dag'!$A$2:$A$13)=$C22)*('Dag tot dag'!D$2:D$13)))</f>
        <v/>
      </c>
      <c r="E22" s="4" t="str">
        <f>IF(SUMPRODUCT((YEAR('Dag tot dag'!$A$2:$A$13)=$B22)*(MONTH('Dag tot dag'!$A$2:$A$13)=$C22)*('Dag tot dag'!E$2:E$13))=0,"",SUMPRODUCT((YEAR('Dag tot dag'!$A$2:$A$13)=$B22)*(MONTH('Dag tot dag'!$A$2:$A$13)=$C22)*('Dag tot dag'!E$2:E$13)))</f>
        <v/>
      </c>
      <c r="F22" s="9" t="str">
        <f>IF(SUMPRODUCT((YEAR('Dag tot dag'!$A$2:$A$13)=$B22)*(MONTH('Dag tot dag'!$A$2:$A$13)=$C22)*('Dag tot dag'!F$2:F$13))=0,"",SUMPRODUCT((YEAR('Dag tot dag'!$A$2:$A$13)=$B22)*(MONTH('Dag tot dag'!$A$2:$A$13)=$C22)*('Dag tot dag'!F$2:F$13)))</f>
        <v/>
      </c>
      <c r="G22" s="9" t="str">
        <f t="shared" si="13"/>
        <v/>
      </c>
      <c r="H22" s="9" t="str">
        <f t="shared" si="4"/>
        <v/>
      </c>
      <c r="I22" s="4" t="str">
        <f t="shared" si="5"/>
        <v/>
      </c>
      <c r="J22" s="4" t="str">
        <f t="shared" si="6"/>
        <v/>
      </c>
      <c r="K22" s="15" t="str">
        <f t="shared" si="7"/>
        <v/>
      </c>
      <c r="L22" s="4" t="str">
        <f>IF(NOT(D22=""),D22/(VLOOKUP(C22,{1,31;2,28;3,31;4,30;5,31;6,30;7,31;8,31;9,30;10,31;11,30;12,31},2,FALSE)),"")</f>
        <v/>
      </c>
      <c r="M22" s="10"/>
      <c r="N22" s="9" t="str">
        <f t="shared" si="14"/>
        <v/>
      </c>
      <c r="O22" s="10"/>
      <c r="P22" s="11" t="str">
        <f t="shared" si="15"/>
        <v/>
      </c>
      <c r="Q22" s="9" t="str">
        <f t="shared" si="8"/>
        <v/>
      </c>
      <c r="R22" s="11" t="str">
        <f t="shared" si="9"/>
        <v/>
      </c>
      <c r="S22" s="10"/>
      <c r="T22" s="9" t="str">
        <f t="shared" si="10"/>
        <v/>
      </c>
      <c r="U22" s="11" t="str">
        <f t="shared" si="11"/>
        <v/>
      </c>
      <c r="V22" s="11" t="str">
        <f t="shared" si="12"/>
        <v/>
      </c>
    </row>
    <row r="23" spans="1:22" outlineLevel="1">
      <c r="A23" t="str">
        <f t="shared" si="2"/>
        <v>20113</v>
      </c>
      <c r="B23">
        <v>2011</v>
      </c>
      <c r="C23">
        <v>3</v>
      </c>
      <c r="D23" s="5" t="str">
        <f>IF(SUMPRODUCT((YEAR('Dag tot dag'!$A$2:$A$13)=$B23)*(MONTH('Dag tot dag'!$A$2:$A$13)=$C23)*('Dag tot dag'!D$2:D$13))=0,"",SUMPRODUCT((YEAR('Dag tot dag'!$A$2:$A$13)=$B23)*(MONTH('Dag tot dag'!$A$2:$A$13)=$C23)*('Dag tot dag'!D$2:D$13)))</f>
        <v/>
      </c>
      <c r="E23" s="4" t="str">
        <f>IF(SUMPRODUCT((YEAR('Dag tot dag'!$A$2:$A$13)=$B23)*(MONTH('Dag tot dag'!$A$2:$A$13)=$C23)*('Dag tot dag'!E$2:E$13))=0,"",SUMPRODUCT((YEAR('Dag tot dag'!$A$2:$A$13)=$B23)*(MONTH('Dag tot dag'!$A$2:$A$13)=$C23)*('Dag tot dag'!E$2:E$13)))</f>
        <v/>
      </c>
      <c r="F23" s="9" t="str">
        <f>IF(SUMPRODUCT((YEAR('Dag tot dag'!$A$2:$A$13)=$B23)*(MONTH('Dag tot dag'!$A$2:$A$13)=$C23)*('Dag tot dag'!F$2:F$13))=0,"",SUMPRODUCT((YEAR('Dag tot dag'!$A$2:$A$13)=$B23)*(MONTH('Dag tot dag'!$A$2:$A$13)=$C23)*('Dag tot dag'!F$2:F$13)))</f>
        <v/>
      </c>
      <c r="G23" s="9" t="str">
        <f t="shared" si="13"/>
        <v/>
      </c>
      <c r="H23" s="9" t="str">
        <f t="shared" si="4"/>
        <v/>
      </c>
      <c r="I23" s="4" t="str">
        <f t="shared" si="5"/>
        <v/>
      </c>
      <c r="J23" s="4" t="str">
        <f t="shared" si="6"/>
        <v/>
      </c>
      <c r="K23" s="15" t="str">
        <f t="shared" si="7"/>
        <v/>
      </c>
      <c r="L23" s="4" t="str">
        <f>IF(NOT(D23=""),D23/(VLOOKUP(C23,{1,31;2,28;3,31;4,30;5,31;6,30;7,31;8,31;9,30;10,31;11,30;12,31},2,FALSE)),"")</f>
        <v/>
      </c>
      <c r="M23" s="10"/>
      <c r="N23" s="9" t="str">
        <f t="shared" si="14"/>
        <v/>
      </c>
      <c r="O23" s="10"/>
      <c r="P23" s="11" t="str">
        <f t="shared" si="15"/>
        <v/>
      </c>
      <c r="Q23" s="9" t="str">
        <f t="shared" si="8"/>
        <v/>
      </c>
      <c r="R23" s="11" t="str">
        <f t="shared" si="9"/>
        <v/>
      </c>
      <c r="S23" s="10"/>
      <c r="T23" s="9" t="str">
        <f t="shared" si="10"/>
        <v/>
      </c>
      <c r="U23" s="11" t="str">
        <f t="shared" si="11"/>
        <v/>
      </c>
      <c r="V23" s="11" t="str">
        <f t="shared" si="12"/>
        <v/>
      </c>
    </row>
    <row r="24" spans="1:22" outlineLevel="1">
      <c r="A24" t="str">
        <f t="shared" si="2"/>
        <v>20114</v>
      </c>
      <c r="B24">
        <v>2011</v>
      </c>
      <c r="C24">
        <v>4</v>
      </c>
      <c r="D24" s="5" t="str">
        <f>IF(SUMPRODUCT((YEAR('Dag tot dag'!$A$2:$A$13)=$B24)*(MONTH('Dag tot dag'!$A$2:$A$13)=$C24)*('Dag tot dag'!D$2:D$13))=0,"",SUMPRODUCT((YEAR('Dag tot dag'!$A$2:$A$13)=$B24)*(MONTH('Dag tot dag'!$A$2:$A$13)=$C24)*('Dag tot dag'!D$2:D$13)))</f>
        <v/>
      </c>
      <c r="E24" s="4" t="str">
        <f>IF(SUMPRODUCT((YEAR('Dag tot dag'!$A$2:$A$13)=$B24)*(MONTH('Dag tot dag'!$A$2:$A$13)=$C24)*('Dag tot dag'!E$2:E$13))=0,"",SUMPRODUCT((YEAR('Dag tot dag'!$A$2:$A$13)=$B24)*(MONTH('Dag tot dag'!$A$2:$A$13)=$C24)*('Dag tot dag'!E$2:E$13)))</f>
        <v/>
      </c>
      <c r="F24" s="9" t="str">
        <f>IF(SUMPRODUCT((YEAR('Dag tot dag'!$A$2:$A$13)=$B24)*(MONTH('Dag tot dag'!$A$2:$A$13)=$C24)*('Dag tot dag'!F$2:F$13))=0,"",SUMPRODUCT((YEAR('Dag tot dag'!$A$2:$A$13)=$B24)*(MONTH('Dag tot dag'!$A$2:$A$13)=$C24)*('Dag tot dag'!F$2:F$13)))</f>
        <v/>
      </c>
      <c r="G24" s="9" t="str">
        <f t="shared" si="13"/>
        <v/>
      </c>
      <c r="H24" s="9" t="str">
        <f t="shared" si="4"/>
        <v/>
      </c>
      <c r="I24" s="4" t="str">
        <f t="shared" si="5"/>
        <v/>
      </c>
      <c r="J24" s="4" t="str">
        <f t="shared" si="6"/>
        <v/>
      </c>
      <c r="K24" s="15" t="str">
        <f t="shared" si="7"/>
        <v/>
      </c>
      <c r="L24" s="4" t="str">
        <f>IF(NOT(D24=""),D24/(VLOOKUP(C24,{1,31;2,28;3,31;4,30;5,31;6,30;7,31;8,31;9,30;10,31;11,30;12,31},2,FALSE)),"")</f>
        <v/>
      </c>
      <c r="M24" s="10"/>
      <c r="N24" s="9" t="str">
        <f t="shared" si="14"/>
        <v/>
      </c>
      <c r="O24" s="10"/>
      <c r="P24" s="11" t="str">
        <f t="shared" si="15"/>
        <v/>
      </c>
      <c r="Q24" s="9" t="str">
        <f t="shared" si="8"/>
        <v/>
      </c>
      <c r="R24" s="11" t="str">
        <f t="shared" si="9"/>
        <v/>
      </c>
      <c r="S24" s="10"/>
      <c r="T24" s="9" t="str">
        <f t="shared" si="10"/>
        <v/>
      </c>
      <c r="U24" s="11" t="str">
        <f t="shared" si="11"/>
        <v/>
      </c>
      <c r="V24" s="11" t="str">
        <f t="shared" si="12"/>
        <v/>
      </c>
    </row>
    <row r="25" spans="1:22" outlineLevel="1">
      <c r="A25" t="str">
        <f t="shared" si="2"/>
        <v>20115</v>
      </c>
      <c r="B25">
        <v>2011</v>
      </c>
      <c r="C25">
        <v>5</v>
      </c>
      <c r="D25" s="5" t="str">
        <f>IF(SUMPRODUCT((YEAR('Dag tot dag'!$A$2:$A$13)=$B25)*(MONTH('Dag tot dag'!$A$2:$A$13)=$C25)*('Dag tot dag'!D$2:D$13))=0,"",SUMPRODUCT((YEAR('Dag tot dag'!$A$2:$A$13)=$B25)*(MONTH('Dag tot dag'!$A$2:$A$13)=$C25)*('Dag tot dag'!D$2:D$13)))</f>
        <v/>
      </c>
      <c r="E25" s="4" t="str">
        <f>IF(SUMPRODUCT((YEAR('Dag tot dag'!$A$2:$A$13)=$B25)*(MONTH('Dag tot dag'!$A$2:$A$13)=$C25)*('Dag tot dag'!E$2:E$13))=0,"",SUMPRODUCT((YEAR('Dag tot dag'!$A$2:$A$13)=$B25)*(MONTH('Dag tot dag'!$A$2:$A$13)=$C25)*('Dag tot dag'!E$2:E$13)))</f>
        <v/>
      </c>
      <c r="F25" s="9" t="str">
        <f>IF(SUMPRODUCT((YEAR('Dag tot dag'!$A$2:$A$13)=$B25)*(MONTH('Dag tot dag'!$A$2:$A$13)=$C25)*('Dag tot dag'!F$2:F$13))=0,"",SUMPRODUCT((YEAR('Dag tot dag'!$A$2:$A$13)=$B25)*(MONTH('Dag tot dag'!$A$2:$A$13)=$C25)*('Dag tot dag'!F$2:F$13)))</f>
        <v/>
      </c>
      <c r="G25" s="9" t="str">
        <f t="shared" si="13"/>
        <v/>
      </c>
      <c r="H25" s="9" t="str">
        <f t="shared" si="4"/>
        <v/>
      </c>
      <c r="I25" s="4" t="str">
        <f t="shared" si="5"/>
        <v/>
      </c>
      <c r="J25" s="4" t="str">
        <f t="shared" si="6"/>
        <v/>
      </c>
      <c r="K25" s="15" t="str">
        <f t="shared" si="7"/>
        <v/>
      </c>
      <c r="L25" s="4" t="str">
        <f>IF(NOT(D25=""),D25/(VLOOKUP(C25,{1,31;2,28;3,31;4,30;5,31;6,30;7,31;8,31;9,30;10,31;11,30;12,31},2,FALSE)),"")</f>
        <v/>
      </c>
      <c r="M25" s="10"/>
      <c r="N25" s="9" t="str">
        <f t="shared" si="14"/>
        <v/>
      </c>
      <c r="O25" s="10"/>
      <c r="P25" s="11" t="str">
        <f t="shared" si="15"/>
        <v/>
      </c>
      <c r="Q25" s="9" t="str">
        <f t="shared" si="8"/>
        <v/>
      </c>
      <c r="R25" s="11" t="str">
        <f t="shared" si="9"/>
        <v/>
      </c>
      <c r="S25" s="10"/>
      <c r="T25" s="9" t="str">
        <f t="shared" si="10"/>
        <v/>
      </c>
      <c r="U25" s="11" t="str">
        <f t="shared" si="11"/>
        <v/>
      </c>
      <c r="V25" s="11" t="str">
        <f t="shared" si="12"/>
        <v/>
      </c>
    </row>
    <row r="26" spans="1:22" outlineLevel="1">
      <c r="A26" t="str">
        <f t="shared" si="2"/>
        <v>20116</v>
      </c>
      <c r="B26">
        <v>2011</v>
      </c>
      <c r="C26">
        <v>6</v>
      </c>
      <c r="D26" s="5" t="str">
        <f>IF(SUMPRODUCT((YEAR('Dag tot dag'!$A$2:$A$13)=$B26)*(MONTH('Dag tot dag'!$A$2:$A$13)=$C26)*('Dag tot dag'!D$2:D$13))=0,"",SUMPRODUCT((YEAR('Dag tot dag'!$A$2:$A$13)=$B26)*(MONTH('Dag tot dag'!$A$2:$A$13)=$C26)*('Dag tot dag'!D$2:D$13)))</f>
        <v/>
      </c>
      <c r="E26" s="4" t="str">
        <f>IF(SUMPRODUCT((YEAR('Dag tot dag'!$A$2:$A$13)=$B26)*(MONTH('Dag tot dag'!$A$2:$A$13)=$C26)*('Dag tot dag'!E$2:E$13))=0,"",SUMPRODUCT((YEAR('Dag tot dag'!$A$2:$A$13)=$B26)*(MONTH('Dag tot dag'!$A$2:$A$13)=$C26)*('Dag tot dag'!E$2:E$13)))</f>
        <v/>
      </c>
      <c r="F26" s="9" t="str">
        <f>IF(SUMPRODUCT((YEAR('Dag tot dag'!$A$2:$A$13)=$B26)*(MONTH('Dag tot dag'!$A$2:$A$13)=$C26)*('Dag tot dag'!F$2:F$13))=0,"",SUMPRODUCT((YEAR('Dag tot dag'!$A$2:$A$13)=$B26)*(MONTH('Dag tot dag'!$A$2:$A$13)=$C26)*('Dag tot dag'!F$2:F$13)))</f>
        <v/>
      </c>
      <c r="G26" s="9" t="str">
        <f t="shared" si="13"/>
        <v/>
      </c>
      <c r="H26" s="9" t="str">
        <f t="shared" si="4"/>
        <v/>
      </c>
      <c r="I26" s="4" t="str">
        <f t="shared" si="5"/>
        <v/>
      </c>
      <c r="J26" s="4" t="str">
        <f t="shared" si="6"/>
        <v/>
      </c>
      <c r="K26" s="15" t="str">
        <f t="shared" si="7"/>
        <v/>
      </c>
      <c r="L26" s="4" t="str">
        <f>IF(NOT(D26=""),D26/(VLOOKUP(C26,{1,31;2,28;3,31;4,30;5,31;6,30;7,31;8,31;9,30;10,31;11,30;12,31},2,FALSE)),"")</f>
        <v/>
      </c>
      <c r="M26" s="10"/>
      <c r="N26" s="9" t="str">
        <f t="shared" si="14"/>
        <v/>
      </c>
      <c r="O26" s="10"/>
      <c r="P26" s="11" t="str">
        <f t="shared" si="15"/>
        <v/>
      </c>
      <c r="Q26" s="9" t="str">
        <f t="shared" si="8"/>
        <v/>
      </c>
      <c r="R26" s="11" t="str">
        <f t="shared" si="9"/>
        <v/>
      </c>
      <c r="S26" s="10"/>
      <c r="T26" s="9" t="str">
        <f t="shared" si="10"/>
        <v/>
      </c>
      <c r="U26" s="11" t="str">
        <f t="shared" si="11"/>
        <v/>
      </c>
      <c r="V26" s="11" t="str">
        <f t="shared" si="12"/>
        <v/>
      </c>
    </row>
    <row r="27" spans="1:22" outlineLevel="1">
      <c r="A27" t="str">
        <f t="shared" si="2"/>
        <v>20117</v>
      </c>
      <c r="B27">
        <v>2011</v>
      </c>
      <c r="C27">
        <v>7</v>
      </c>
      <c r="D27" s="5" t="str">
        <f>IF(SUMPRODUCT((YEAR('Dag tot dag'!$A$2:$A$13)=$B27)*(MONTH('Dag tot dag'!$A$2:$A$13)=$C27)*('Dag tot dag'!D$2:D$13))=0,"",SUMPRODUCT((YEAR('Dag tot dag'!$A$2:$A$13)=$B27)*(MONTH('Dag tot dag'!$A$2:$A$13)=$C27)*('Dag tot dag'!D$2:D$13)))</f>
        <v/>
      </c>
      <c r="E27" s="4" t="str">
        <f>IF(SUMPRODUCT((YEAR('Dag tot dag'!$A$2:$A$13)=$B27)*(MONTH('Dag tot dag'!$A$2:$A$13)=$C27)*('Dag tot dag'!E$2:E$13))=0,"",SUMPRODUCT((YEAR('Dag tot dag'!$A$2:$A$13)=$B27)*(MONTH('Dag tot dag'!$A$2:$A$13)=$C27)*('Dag tot dag'!E$2:E$13)))</f>
        <v/>
      </c>
      <c r="F27" s="9" t="str">
        <f>IF(SUMPRODUCT((YEAR('Dag tot dag'!$A$2:$A$13)=$B27)*(MONTH('Dag tot dag'!$A$2:$A$13)=$C27)*('Dag tot dag'!F$2:F$13))=0,"",SUMPRODUCT((YEAR('Dag tot dag'!$A$2:$A$13)=$B27)*(MONTH('Dag tot dag'!$A$2:$A$13)=$C27)*('Dag tot dag'!F$2:F$13)))</f>
        <v/>
      </c>
      <c r="G27" s="9" t="str">
        <f t="shared" si="13"/>
        <v/>
      </c>
      <c r="H27" s="9" t="str">
        <f t="shared" si="4"/>
        <v/>
      </c>
      <c r="I27" s="4" t="str">
        <f t="shared" si="5"/>
        <v/>
      </c>
      <c r="J27" s="4" t="str">
        <f t="shared" si="6"/>
        <v/>
      </c>
      <c r="K27" s="15" t="str">
        <f t="shared" si="7"/>
        <v/>
      </c>
      <c r="L27" s="4" t="str">
        <f>IF(NOT(D27=""),D27/(VLOOKUP(C27,{1,31;2,28;3,31;4,30;5,31;6,30;7,31;8,31;9,30;10,31;11,30;12,31},2,FALSE)),"")</f>
        <v/>
      </c>
      <c r="M27" s="10"/>
      <c r="N27" s="9" t="str">
        <f t="shared" si="14"/>
        <v/>
      </c>
      <c r="O27" s="10"/>
      <c r="P27" s="11" t="str">
        <f t="shared" si="15"/>
        <v/>
      </c>
      <c r="Q27" s="9" t="str">
        <f t="shared" si="8"/>
        <v/>
      </c>
      <c r="R27" s="11" t="str">
        <f t="shared" si="9"/>
        <v/>
      </c>
      <c r="S27" s="10"/>
      <c r="T27" s="9" t="str">
        <f t="shared" si="10"/>
        <v/>
      </c>
      <c r="U27" s="11" t="str">
        <f t="shared" si="11"/>
        <v/>
      </c>
      <c r="V27" s="11" t="str">
        <f t="shared" si="12"/>
        <v/>
      </c>
    </row>
    <row r="28" spans="1:22" outlineLevel="1">
      <c r="A28" t="str">
        <f t="shared" si="2"/>
        <v>20118</v>
      </c>
      <c r="B28">
        <v>2011</v>
      </c>
      <c r="C28">
        <v>8</v>
      </c>
      <c r="D28" s="5" t="str">
        <f>IF(SUMPRODUCT((YEAR('Dag tot dag'!$A$2:$A$13)=$B28)*(MONTH('Dag tot dag'!$A$2:$A$13)=$C28)*('Dag tot dag'!D$2:D$13))=0,"",SUMPRODUCT((YEAR('Dag tot dag'!$A$2:$A$13)=$B28)*(MONTH('Dag tot dag'!$A$2:$A$13)=$C28)*('Dag tot dag'!D$2:D$13)))</f>
        <v/>
      </c>
      <c r="E28" s="4" t="str">
        <f>IF(SUMPRODUCT((YEAR('Dag tot dag'!$A$2:$A$13)=$B28)*(MONTH('Dag tot dag'!$A$2:$A$13)=$C28)*('Dag tot dag'!E$2:E$13))=0,"",SUMPRODUCT((YEAR('Dag tot dag'!$A$2:$A$13)=$B28)*(MONTH('Dag tot dag'!$A$2:$A$13)=$C28)*('Dag tot dag'!E$2:E$13)))</f>
        <v/>
      </c>
      <c r="F28" s="9" t="str">
        <f>IF(SUMPRODUCT((YEAR('Dag tot dag'!$A$2:$A$13)=$B28)*(MONTH('Dag tot dag'!$A$2:$A$13)=$C28)*('Dag tot dag'!F$2:F$13))=0,"",SUMPRODUCT((YEAR('Dag tot dag'!$A$2:$A$13)=$B28)*(MONTH('Dag tot dag'!$A$2:$A$13)=$C28)*('Dag tot dag'!F$2:F$13)))</f>
        <v/>
      </c>
      <c r="G28" s="9" t="str">
        <f t="shared" si="13"/>
        <v/>
      </c>
      <c r="H28" s="9" t="str">
        <f t="shared" si="4"/>
        <v/>
      </c>
      <c r="I28" s="4" t="str">
        <f t="shared" si="5"/>
        <v/>
      </c>
      <c r="J28" s="4" t="str">
        <f t="shared" si="6"/>
        <v/>
      </c>
      <c r="K28" s="15" t="str">
        <f t="shared" si="7"/>
        <v/>
      </c>
      <c r="L28" s="4" t="str">
        <f>IF(NOT(D28=""),D28/(VLOOKUP(C28,{1,31;2,28;3,31;4,30;5,31;6,30;7,31;8,31;9,30;10,31;11,30;12,31},2,FALSE)),"")</f>
        <v/>
      </c>
      <c r="M28" s="10"/>
      <c r="N28" s="9" t="str">
        <f t="shared" si="14"/>
        <v/>
      </c>
      <c r="O28" s="10"/>
      <c r="P28" s="11" t="str">
        <f t="shared" si="15"/>
        <v/>
      </c>
      <c r="Q28" s="9" t="str">
        <f t="shared" si="8"/>
        <v/>
      </c>
      <c r="R28" s="11" t="str">
        <f t="shared" si="9"/>
        <v/>
      </c>
      <c r="S28" s="10"/>
      <c r="T28" s="9" t="str">
        <f t="shared" si="10"/>
        <v/>
      </c>
      <c r="U28" s="11" t="str">
        <f t="shared" si="11"/>
        <v/>
      </c>
      <c r="V28" s="11" t="str">
        <f t="shared" si="12"/>
        <v/>
      </c>
    </row>
    <row r="29" spans="1:22" outlineLevel="1">
      <c r="A29" t="str">
        <f t="shared" si="2"/>
        <v>20119</v>
      </c>
      <c r="B29">
        <v>2011</v>
      </c>
      <c r="C29">
        <v>9</v>
      </c>
      <c r="D29" s="5" t="str">
        <f>IF(SUMPRODUCT((YEAR('Dag tot dag'!$A$2:$A$13)=$B29)*(MONTH('Dag tot dag'!$A$2:$A$13)=$C29)*('Dag tot dag'!D$2:D$13))=0,"",SUMPRODUCT((YEAR('Dag tot dag'!$A$2:$A$13)=$B29)*(MONTH('Dag tot dag'!$A$2:$A$13)=$C29)*('Dag tot dag'!D$2:D$13)))</f>
        <v/>
      </c>
      <c r="E29" s="4" t="str">
        <f>IF(SUMPRODUCT((YEAR('Dag tot dag'!$A$2:$A$13)=$B29)*(MONTH('Dag tot dag'!$A$2:$A$13)=$C29)*('Dag tot dag'!E$2:E$13))=0,"",SUMPRODUCT((YEAR('Dag tot dag'!$A$2:$A$13)=$B29)*(MONTH('Dag tot dag'!$A$2:$A$13)=$C29)*('Dag tot dag'!E$2:E$13)))</f>
        <v/>
      </c>
      <c r="F29" s="9" t="str">
        <f>IF(SUMPRODUCT((YEAR('Dag tot dag'!$A$2:$A$13)=$B29)*(MONTH('Dag tot dag'!$A$2:$A$13)=$C29)*('Dag tot dag'!F$2:F$13))=0,"",SUMPRODUCT((YEAR('Dag tot dag'!$A$2:$A$13)=$B29)*(MONTH('Dag tot dag'!$A$2:$A$13)=$C29)*('Dag tot dag'!F$2:F$13)))</f>
        <v/>
      </c>
      <c r="G29" s="9" t="str">
        <f t="shared" si="13"/>
        <v/>
      </c>
      <c r="H29" s="9" t="str">
        <f t="shared" si="4"/>
        <v/>
      </c>
      <c r="I29" s="4" t="str">
        <f t="shared" si="5"/>
        <v/>
      </c>
      <c r="J29" s="4" t="str">
        <f t="shared" si="6"/>
        <v/>
      </c>
      <c r="K29" s="15" t="str">
        <f t="shared" si="7"/>
        <v/>
      </c>
      <c r="L29" s="4" t="str">
        <f>IF(NOT(D29=""),D29/(VLOOKUP(C29,{1,31;2,28;3,31;4,30;5,31;6,30;7,31;8,31;9,30;10,31;11,30;12,31},2,FALSE)),"")</f>
        <v/>
      </c>
      <c r="M29" s="10"/>
      <c r="N29" s="9" t="str">
        <f t="shared" si="14"/>
        <v/>
      </c>
      <c r="O29" s="10"/>
      <c r="P29" s="11" t="str">
        <f t="shared" si="15"/>
        <v/>
      </c>
      <c r="Q29" s="9" t="str">
        <f t="shared" si="8"/>
        <v/>
      </c>
      <c r="R29" s="11" t="str">
        <f t="shared" si="9"/>
        <v/>
      </c>
      <c r="S29" s="10"/>
      <c r="T29" s="9" t="str">
        <f t="shared" si="10"/>
        <v/>
      </c>
      <c r="U29" s="11" t="str">
        <f t="shared" si="11"/>
        <v/>
      </c>
      <c r="V29" s="11" t="str">
        <f t="shared" si="12"/>
        <v/>
      </c>
    </row>
    <row r="30" spans="1:22" outlineLevel="1">
      <c r="A30" t="str">
        <f t="shared" si="2"/>
        <v>201110</v>
      </c>
      <c r="B30">
        <v>2011</v>
      </c>
      <c r="C30">
        <v>10</v>
      </c>
      <c r="D30" s="5" t="str">
        <f>IF(SUMPRODUCT((YEAR('Dag tot dag'!$A$2:$A$13)=$B30)*(MONTH('Dag tot dag'!$A$2:$A$13)=$C30)*('Dag tot dag'!D$2:D$13))=0,"",SUMPRODUCT((YEAR('Dag tot dag'!$A$2:$A$13)=$B30)*(MONTH('Dag tot dag'!$A$2:$A$13)=$C30)*('Dag tot dag'!D$2:D$13)))</f>
        <v/>
      </c>
      <c r="E30" s="4" t="str">
        <f>IF(SUMPRODUCT((YEAR('Dag tot dag'!$A$2:$A$13)=$B30)*(MONTH('Dag tot dag'!$A$2:$A$13)=$C30)*('Dag tot dag'!E$2:E$13))=0,"",SUMPRODUCT((YEAR('Dag tot dag'!$A$2:$A$13)=$B30)*(MONTH('Dag tot dag'!$A$2:$A$13)=$C30)*('Dag tot dag'!E$2:E$13)))</f>
        <v/>
      </c>
      <c r="F30" s="9" t="str">
        <f>IF(SUMPRODUCT((YEAR('Dag tot dag'!$A$2:$A$13)=$B30)*(MONTH('Dag tot dag'!$A$2:$A$13)=$C30)*('Dag tot dag'!F$2:F$13))=0,"",SUMPRODUCT((YEAR('Dag tot dag'!$A$2:$A$13)=$B30)*(MONTH('Dag tot dag'!$A$2:$A$13)=$C30)*('Dag tot dag'!F$2:F$13)))</f>
        <v/>
      </c>
      <c r="G30" s="9" t="str">
        <f t="shared" si="13"/>
        <v/>
      </c>
      <c r="H30" s="9" t="str">
        <f t="shared" si="4"/>
        <v/>
      </c>
      <c r="I30" s="4" t="str">
        <f t="shared" si="5"/>
        <v/>
      </c>
      <c r="J30" s="4" t="str">
        <f t="shared" si="6"/>
        <v/>
      </c>
      <c r="K30" s="15" t="str">
        <f t="shared" si="7"/>
        <v/>
      </c>
      <c r="L30" s="4" t="str">
        <f>IF(NOT(D30=""),D30/(VLOOKUP(C30,{1,31;2,28;3,31;4,30;5,31;6,30;7,31;8,31;9,30;10,31;11,30;12,31},2,FALSE)),"")</f>
        <v/>
      </c>
      <c r="M30" s="10"/>
      <c r="N30" s="9" t="str">
        <f t="shared" si="14"/>
        <v/>
      </c>
      <c r="O30" s="10"/>
      <c r="P30" s="11" t="str">
        <f t="shared" si="15"/>
        <v/>
      </c>
      <c r="Q30" s="9" t="str">
        <f t="shared" si="8"/>
        <v/>
      </c>
      <c r="R30" s="11" t="str">
        <f t="shared" si="9"/>
        <v/>
      </c>
      <c r="S30" s="10"/>
      <c r="T30" s="9" t="str">
        <f t="shared" si="10"/>
        <v/>
      </c>
      <c r="U30" s="11" t="str">
        <f t="shared" si="11"/>
        <v/>
      </c>
      <c r="V30" s="11" t="str">
        <f t="shared" si="12"/>
        <v/>
      </c>
    </row>
    <row r="31" spans="1:22" outlineLevel="1">
      <c r="A31" t="str">
        <f t="shared" si="2"/>
        <v>201111</v>
      </c>
      <c r="B31">
        <v>2011</v>
      </c>
      <c r="C31">
        <v>11</v>
      </c>
      <c r="D31" s="5" t="str">
        <f>IF(SUMPRODUCT((YEAR('Dag tot dag'!$A$2:$A$13)=$B31)*(MONTH('Dag tot dag'!$A$2:$A$13)=$C31)*('Dag tot dag'!D$2:D$13))=0,"",SUMPRODUCT((YEAR('Dag tot dag'!$A$2:$A$13)=$B31)*(MONTH('Dag tot dag'!$A$2:$A$13)=$C31)*('Dag tot dag'!D$2:D$13)))</f>
        <v/>
      </c>
      <c r="E31" s="4" t="str">
        <f>IF(SUMPRODUCT((YEAR('Dag tot dag'!$A$2:$A$13)=$B31)*(MONTH('Dag tot dag'!$A$2:$A$13)=$C31)*('Dag tot dag'!E$2:E$13))=0,"",SUMPRODUCT((YEAR('Dag tot dag'!$A$2:$A$13)=$B31)*(MONTH('Dag tot dag'!$A$2:$A$13)=$C31)*('Dag tot dag'!E$2:E$13)))</f>
        <v/>
      </c>
      <c r="F31" s="9" t="str">
        <f>IF(SUMPRODUCT((YEAR('Dag tot dag'!$A$2:$A$13)=$B31)*(MONTH('Dag tot dag'!$A$2:$A$13)=$C31)*('Dag tot dag'!F$2:F$13))=0,"",SUMPRODUCT((YEAR('Dag tot dag'!$A$2:$A$13)=$B31)*(MONTH('Dag tot dag'!$A$2:$A$13)=$C31)*('Dag tot dag'!F$2:F$13)))</f>
        <v/>
      </c>
      <c r="G31" s="9" t="str">
        <f t="shared" si="13"/>
        <v/>
      </c>
      <c r="H31" s="9" t="str">
        <f t="shared" si="4"/>
        <v/>
      </c>
      <c r="I31" s="4" t="str">
        <f t="shared" si="5"/>
        <v/>
      </c>
      <c r="J31" s="4" t="str">
        <f t="shared" si="6"/>
        <v/>
      </c>
      <c r="K31" s="15" t="str">
        <f t="shared" si="7"/>
        <v/>
      </c>
      <c r="L31" s="4" t="str">
        <f>IF(NOT(D31=""),D31/(VLOOKUP(C31,{1,31;2,28;3,31;4,30;5,31;6,30;7,31;8,31;9,30;10,31;11,30;12,31},2,FALSE)),"")</f>
        <v/>
      </c>
      <c r="M31" s="10"/>
      <c r="N31" s="9" t="str">
        <f t="shared" si="14"/>
        <v/>
      </c>
      <c r="O31" s="10"/>
      <c r="P31" s="11" t="str">
        <f t="shared" si="15"/>
        <v/>
      </c>
      <c r="Q31" s="9" t="str">
        <f t="shared" si="8"/>
        <v/>
      </c>
      <c r="R31" s="11" t="str">
        <f t="shared" si="9"/>
        <v/>
      </c>
      <c r="S31" s="10"/>
      <c r="T31" s="9" t="str">
        <f t="shared" si="10"/>
        <v/>
      </c>
      <c r="U31" s="11" t="str">
        <f t="shared" si="11"/>
        <v/>
      </c>
      <c r="V31" s="11" t="str">
        <f t="shared" si="12"/>
        <v/>
      </c>
    </row>
    <row r="32" spans="1:22" outlineLevel="1">
      <c r="A32" t="str">
        <f t="shared" si="2"/>
        <v>201112</v>
      </c>
      <c r="B32">
        <v>2011</v>
      </c>
      <c r="C32">
        <v>12</v>
      </c>
      <c r="D32" s="5" t="str">
        <f>IF(SUMPRODUCT((YEAR('Dag tot dag'!$A$2:$A$13)=$B32)*(MONTH('Dag tot dag'!$A$2:$A$13)=$C32)*('Dag tot dag'!D$2:D$13))=0,"",SUMPRODUCT((YEAR('Dag tot dag'!$A$2:$A$13)=$B32)*(MONTH('Dag tot dag'!$A$2:$A$13)=$C32)*('Dag tot dag'!D$2:D$13)))</f>
        <v/>
      </c>
      <c r="E32" s="4" t="str">
        <f>IF(SUMPRODUCT((YEAR('Dag tot dag'!$A$2:$A$13)=$B32)*(MONTH('Dag tot dag'!$A$2:$A$13)=$C32)*('Dag tot dag'!E$2:E$13))=0,"",SUMPRODUCT((YEAR('Dag tot dag'!$A$2:$A$13)=$B32)*(MONTH('Dag tot dag'!$A$2:$A$13)=$C32)*('Dag tot dag'!E$2:E$13)))</f>
        <v/>
      </c>
      <c r="F32" s="9" t="str">
        <f>IF(SUMPRODUCT((YEAR('Dag tot dag'!$A$2:$A$13)=$B32)*(MONTH('Dag tot dag'!$A$2:$A$13)=$C32)*('Dag tot dag'!F$2:F$13))=0,"",SUMPRODUCT((YEAR('Dag tot dag'!$A$2:$A$13)=$B32)*(MONTH('Dag tot dag'!$A$2:$A$13)=$C32)*('Dag tot dag'!F$2:F$13)))</f>
        <v/>
      </c>
      <c r="G32" s="9" t="str">
        <f t="shared" si="13"/>
        <v/>
      </c>
      <c r="H32" s="9" t="str">
        <f t="shared" si="4"/>
        <v/>
      </c>
      <c r="I32" s="4" t="str">
        <f t="shared" si="5"/>
        <v/>
      </c>
      <c r="J32" s="4" t="str">
        <f t="shared" si="6"/>
        <v/>
      </c>
      <c r="K32" s="15" t="str">
        <f t="shared" si="7"/>
        <v/>
      </c>
      <c r="L32" s="4" t="str">
        <f>IF(NOT(D32=""),D32/(VLOOKUP(C32,{1,31;2,28;3,31;4,30;5,31;6,30;7,31;8,31;9,30;10,31;11,30;12,31},2,FALSE)),"")</f>
        <v/>
      </c>
      <c r="M32" s="10"/>
      <c r="N32" s="9" t="str">
        <f t="shared" si="14"/>
        <v/>
      </c>
      <c r="O32" s="10"/>
      <c r="P32" s="11" t="str">
        <f t="shared" si="15"/>
        <v/>
      </c>
      <c r="Q32" s="9" t="str">
        <f t="shared" si="8"/>
        <v/>
      </c>
      <c r="R32" s="11" t="str">
        <f t="shared" si="9"/>
        <v/>
      </c>
      <c r="S32" s="10"/>
      <c r="T32" s="9" t="str">
        <f t="shared" si="10"/>
        <v/>
      </c>
      <c r="U32" s="11" t="str">
        <f t="shared" si="11"/>
        <v/>
      </c>
      <c r="V32" s="11" t="str">
        <f t="shared" si="12"/>
        <v/>
      </c>
    </row>
    <row r="33" spans="1:22" outlineLevel="1">
      <c r="A33" t="str">
        <f t="shared" si="2"/>
        <v>20121</v>
      </c>
      <c r="B33">
        <v>2012</v>
      </c>
      <c r="C33">
        <v>1</v>
      </c>
      <c r="D33" s="5" t="str">
        <f>IF(SUMPRODUCT((YEAR('Dag tot dag'!$A$2:$A$13)=$B33)*(MONTH('Dag tot dag'!$A$2:$A$13)=$C33)*('Dag tot dag'!D$2:D$13))=0,"",SUMPRODUCT((YEAR('Dag tot dag'!$A$2:$A$13)=$B33)*(MONTH('Dag tot dag'!$A$2:$A$13)=$C33)*('Dag tot dag'!D$2:D$13)))</f>
        <v/>
      </c>
      <c r="E33" s="4" t="str">
        <f>IF(SUMPRODUCT((YEAR('Dag tot dag'!$A$2:$A$13)=$B33)*(MONTH('Dag tot dag'!$A$2:$A$13)=$C33)*('Dag tot dag'!E$2:E$13))=0,"",SUMPRODUCT((YEAR('Dag tot dag'!$A$2:$A$13)=$B33)*(MONTH('Dag tot dag'!$A$2:$A$13)=$C33)*('Dag tot dag'!E$2:E$13)))</f>
        <v/>
      </c>
      <c r="F33" s="9" t="str">
        <f>IF(SUMPRODUCT((YEAR('Dag tot dag'!$A$2:$A$13)=$B33)*(MONTH('Dag tot dag'!$A$2:$A$13)=$C33)*('Dag tot dag'!F$2:F$13))=0,"",SUMPRODUCT((YEAR('Dag tot dag'!$A$2:$A$13)=$B33)*(MONTH('Dag tot dag'!$A$2:$A$13)=$C33)*('Dag tot dag'!F$2:F$13)))</f>
        <v/>
      </c>
      <c r="G33" s="9" t="str">
        <f t="shared" si="13"/>
        <v/>
      </c>
      <c r="H33" s="9" t="str">
        <f t="shared" si="4"/>
        <v/>
      </c>
      <c r="I33" s="4" t="str">
        <f t="shared" si="5"/>
        <v/>
      </c>
      <c r="J33" s="4" t="str">
        <f t="shared" si="6"/>
        <v/>
      </c>
      <c r="K33" s="15" t="str">
        <f t="shared" si="7"/>
        <v/>
      </c>
      <c r="L33" s="4" t="str">
        <f>IF(NOT(D33=""),D33/(VLOOKUP(C33,{1,31;2,28;3,31;4,30;5,31;6,30;7,31;8,31;9,30;10,31;11,30;12,31},2,FALSE)),"")</f>
        <v/>
      </c>
      <c r="M33" s="10"/>
      <c r="N33" s="9" t="str">
        <f t="shared" si="14"/>
        <v/>
      </c>
      <c r="O33" s="10"/>
      <c r="P33" s="11" t="str">
        <f t="shared" si="15"/>
        <v/>
      </c>
      <c r="Q33" s="9" t="str">
        <f t="shared" si="8"/>
        <v/>
      </c>
      <c r="R33" s="11" t="str">
        <f t="shared" si="9"/>
        <v/>
      </c>
      <c r="S33" s="10"/>
      <c r="T33" s="9" t="str">
        <f t="shared" si="10"/>
        <v/>
      </c>
      <c r="U33" s="11" t="str">
        <f t="shared" si="11"/>
        <v/>
      </c>
      <c r="V33" s="11" t="str">
        <f t="shared" si="12"/>
        <v/>
      </c>
    </row>
    <row r="34" spans="1:22" outlineLevel="1">
      <c r="A34" t="str">
        <f t="shared" si="2"/>
        <v>20122</v>
      </c>
      <c r="B34">
        <v>2012</v>
      </c>
      <c r="C34">
        <v>2</v>
      </c>
      <c r="D34" s="5" t="str">
        <f>IF(SUMPRODUCT((YEAR('Dag tot dag'!$A$2:$A$13)=$B34)*(MONTH('Dag tot dag'!$A$2:$A$13)=$C34)*('Dag tot dag'!D$2:D$13))=0,"",SUMPRODUCT((YEAR('Dag tot dag'!$A$2:$A$13)=$B34)*(MONTH('Dag tot dag'!$A$2:$A$13)=$C34)*('Dag tot dag'!D$2:D$13)))</f>
        <v/>
      </c>
      <c r="E34" s="4" t="str">
        <f>IF(SUMPRODUCT((YEAR('Dag tot dag'!$A$2:$A$13)=$B34)*(MONTH('Dag tot dag'!$A$2:$A$13)=$C34)*('Dag tot dag'!E$2:E$13))=0,"",SUMPRODUCT((YEAR('Dag tot dag'!$A$2:$A$13)=$B34)*(MONTH('Dag tot dag'!$A$2:$A$13)=$C34)*('Dag tot dag'!E$2:E$13)))</f>
        <v/>
      </c>
      <c r="F34" s="9" t="str">
        <f>IF(SUMPRODUCT((YEAR('Dag tot dag'!$A$2:$A$13)=$B34)*(MONTH('Dag tot dag'!$A$2:$A$13)=$C34)*('Dag tot dag'!F$2:F$13))=0,"",SUMPRODUCT((YEAR('Dag tot dag'!$A$2:$A$13)=$B34)*(MONTH('Dag tot dag'!$A$2:$A$13)=$C34)*('Dag tot dag'!F$2:F$13)))</f>
        <v/>
      </c>
      <c r="G34" s="9" t="str">
        <f t="shared" si="13"/>
        <v/>
      </c>
      <c r="H34" s="9" t="str">
        <f t="shared" si="4"/>
        <v/>
      </c>
      <c r="I34" s="4" t="str">
        <f t="shared" si="5"/>
        <v/>
      </c>
      <c r="J34" s="4" t="str">
        <f t="shared" si="6"/>
        <v/>
      </c>
      <c r="K34" s="15" t="str">
        <f t="shared" si="7"/>
        <v/>
      </c>
      <c r="L34" s="4" t="str">
        <f>IF(NOT(D34=""),D34/(VLOOKUP(C34,{1,31;2,28;3,31;4,30;5,31;6,30;7,31;8,31;9,30;10,31;11,30;12,31},2,FALSE)),"")</f>
        <v/>
      </c>
      <c r="M34" s="10"/>
      <c r="N34" s="9" t="str">
        <f t="shared" si="14"/>
        <v/>
      </c>
      <c r="O34" s="10"/>
      <c r="P34" s="11" t="str">
        <f t="shared" si="15"/>
        <v/>
      </c>
      <c r="Q34" s="9" t="str">
        <f t="shared" si="8"/>
        <v/>
      </c>
      <c r="R34" s="11" t="str">
        <f t="shared" si="9"/>
        <v/>
      </c>
      <c r="S34" s="10"/>
      <c r="T34" s="9" t="str">
        <f t="shared" si="10"/>
        <v/>
      </c>
      <c r="U34" s="11" t="str">
        <f t="shared" si="11"/>
        <v/>
      </c>
      <c r="V34" s="11" t="str">
        <f t="shared" si="12"/>
        <v/>
      </c>
    </row>
    <row r="35" spans="1:22" outlineLevel="1">
      <c r="A35" t="str">
        <f t="shared" si="2"/>
        <v>20123</v>
      </c>
      <c r="B35">
        <v>2012</v>
      </c>
      <c r="C35">
        <v>3</v>
      </c>
      <c r="D35" s="5" t="str">
        <f>IF(SUMPRODUCT((YEAR('Dag tot dag'!$A$2:$A$13)=$B35)*(MONTH('Dag tot dag'!$A$2:$A$13)=$C35)*('Dag tot dag'!D$2:D$13))=0,"",SUMPRODUCT((YEAR('Dag tot dag'!$A$2:$A$13)=$B35)*(MONTH('Dag tot dag'!$A$2:$A$13)=$C35)*('Dag tot dag'!D$2:D$13)))</f>
        <v/>
      </c>
      <c r="E35" s="4" t="str">
        <f>IF(SUMPRODUCT((YEAR('Dag tot dag'!$A$2:$A$13)=$B35)*(MONTH('Dag tot dag'!$A$2:$A$13)=$C35)*('Dag tot dag'!E$2:E$13))=0,"",SUMPRODUCT((YEAR('Dag tot dag'!$A$2:$A$13)=$B35)*(MONTH('Dag tot dag'!$A$2:$A$13)=$C35)*('Dag tot dag'!E$2:E$13)))</f>
        <v/>
      </c>
      <c r="F35" s="9" t="str">
        <f>IF(SUMPRODUCT((YEAR('Dag tot dag'!$A$2:$A$13)=$B35)*(MONTH('Dag tot dag'!$A$2:$A$13)=$C35)*('Dag tot dag'!F$2:F$13))=0,"",SUMPRODUCT((YEAR('Dag tot dag'!$A$2:$A$13)=$B35)*(MONTH('Dag tot dag'!$A$2:$A$13)=$C35)*('Dag tot dag'!F$2:F$13)))</f>
        <v/>
      </c>
      <c r="G35" s="9" t="str">
        <f t="shared" si="13"/>
        <v/>
      </c>
      <c r="H35" s="9" t="str">
        <f t="shared" si="4"/>
        <v/>
      </c>
      <c r="I35" s="4" t="str">
        <f t="shared" si="5"/>
        <v/>
      </c>
      <c r="J35" s="4" t="str">
        <f t="shared" si="6"/>
        <v/>
      </c>
      <c r="K35" s="15" t="str">
        <f t="shared" si="7"/>
        <v/>
      </c>
      <c r="L35" s="4" t="str">
        <f>IF(NOT(D35=""),D35/(VLOOKUP(C35,{1,31;2,28;3,31;4,30;5,31;6,30;7,31;8,31;9,30;10,31;11,30;12,31},2,FALSE)),"")</f>
        <v/>
      </c>
      <c r="M35" s="10"/>
      <c r="N35" s="9" t="str">
        <f t="shared" si="14"/>
        <v/>
      </c>
      <c r="O35" s="10"/>
      <c r="P35" s="11" t="str">
        <f t="shared" si="15"/>
        <v/>
      </c>
      <c r="Q35" s="9" t="str">
        <f t="shared" si="8"/>
        <v/>
      </c>
      <c r="R35" s="11" t="str">
        <f t="shared" si="9"/>
        <v/>
      </c>
      <c r="S35" s="10"/>
      <c r="T35" s="9" t="str">
        <f t="shared" si="10"/>
        <v/>
      </c>
      <c r="U35" s="11" t="str">
        <f t="shared" si="11"/>
        <v/>
      </c>
      <c r="V35" s="11" t="str">
        <f t="shared" si="12"/>
        <v/>
      </c>
    </row>
    <row r="36" spans="1:22" outlineLevel="1">
      <c r="A36" t="str">
        <f t="shared" si="2"/>
        <v>20124</v>
      </c>
      <c r="B36">
        <v>2012</v>
      </c>
      <c r="C36">
        <v>4</v>
      </c>
      <c r="D36" s="5" t="str">
        <f>IF(SUMPRODUCT((YEAR('Dag tot dag'!$A$2:$A$13)=$B36)*(MONTH('Dag tot dag'!$A$2:$A$13)=$C36)*('Dag tot dag'!D$2:D$13))=0,"",SUMPRODUCT((YEAR('Dag tot dag'!$A$2:$A$13)=$B36)*(MONTH('Dag tot dag'!$A$2:$A$13)=$C36)*('Dag tot dag'!D$2:D$13)))</f>
        <v/>
      </c>
      <c r="E36" s="4" t="str">
        <f>IF(SUMPRODUCT((YEAR('Dag tot dag'!$A$2:$A$13)=$B36)*(MONTH('Dag tot dag'!$A$2:$A$13)=$C36)*('Dag tot dag'!E$2:E$13))=0,"",SUMPRODUCT((YEAR('Dag tot dag'!$A$2:$A$13)=$B36)*(MONTH('Dag tot dag'!$A$2:$A$13)=$C36)*('Dag tot dag'!E$2:E$13)))</f>
        <v/>
      </c>
      <c r="F36" s="9" t="str">
        <f>IF(SUMPRODUCT((YEAR('Dag tot dag'!$A$2:$A$13)=$B36)*(MONTH('Dag tot dag'!$A$2:$A$13)=$C36)*('Dag tot dag'!F$2:F$13))=0,"",SUMPRODUCT((YEAR('Dag tot dag'!$A$2:$A$13)=$B36)*(MONTH('Dag tot dag'!$A$2:$A$13)=$C36)*('Dag tot dag'!F$2:F$13)))</f>
        <v/>
      </c>
      <c r="G36" s="9" t="str">
        <f t="shared" si="13"/>
        <v/>
      </c>
      <c r="H36" s="9" t="str">
        <f t="shared" si="4"/>
        <v/>
      </c>
      <c r="I36" s="4" t="str">
        <f t="shared" si="5"/>
        <v/>
      </c>
      <c r="J36" s="4" t="str">
        <f t="shared" si="6"/>
        <v/>
      </c>
      <c r="K36" s="15" t="str">
        <f t="shared" si="7"/>
        <v/>
      </c>
      <c r="L36" s="4" t="str">
        <f>IF(NOT(D36=""),D36/(VLOOKUP(C36,{1,31;2,28;3,31;4,30;5,31;6,30;7,31;8,31;9,30;10,31;11,30;12,31},2,FALSE)),"")</f>
        <v/>
      </c>
      <c r="M36" s="10"/>
      <c r="N36" s="9" t="str">
        <f t="shared" si="14"/>
        <v/>
      </c>
      <c r="O36" s="10"/>
      <c r="P36" s="11" t="str">
        <f t="shared" si="15"/>
        <v/>
      </c>
      <c r="Q36" s="9" t="str">
        <f t="shared" si="8"/>
        <v/>
      </c>
      <c r="R36" s="11" t="str">
        <f t="shared" si="9"/>
        <v/>
      </c>
      <c r="S36" s="10"/>
      <c r="T36" s="9" t="str">
        <f t="shared" si="10"/>
        <v/>
      </c>
      <c r="U36" s="11" t="str">
        <f t="shared" si="11"/>
        <v/>
      </c>
      <c r="V36" s="11" t="str">
        <f t="shared" si="12"/>
        <v/>
      </c>
    </row>
    <row r="37" spans="1:22" outlineLevel="1">
      <c r="A37" t="str">
        <f t="shared" si="2"/>
        <v>20125</v>
      </c>
      <c r="B37">
        <v>2012</v>
      </c>
      <c r="C37">
        <v>5</v>
      </c>
      <c r="D37" s="5" t="str">
        <f>IF(SUMPRODUCT((YEAR('Dag tot dag'!$A$2:$A$13)=$B37)*(MONTH('Dag tot dag'!$A$2:$A$13)=$C37)*('Dag tot dag'!D$2:D$13))=0,"",SUMPRODUCT((YEAR('Dag tot dag'!$A$2:$A$13)=$B37)*(MONTH('Dag tot dag'!$A$2:$A$13)=$C37)*('Dag tot dag'!D$2:D$13)))</f>
        <v/>
      </c>
      <c r="E37" s="4" t="str">
        <f>IF(SUMPRODUCT((YEAR('Dag tot dag'!$A$2:$A$13)=$B37)*(MONTH('Dag tot dag'!$A$2:$A$13)=$C37)*('Dag tot dag'!E$2:E$13))=0,"",SUMPRODUCT((YEAR('Dag tot dag'!$A$2:$A$13)=$B37)*(MONTH('Dag tot dag'!$A$2:$A$13)=$C37)*('Dag tot dag'!E$2:E$13)))</f>
        <v/>
      </c>
      <c r="F37" s="9" t="str">
        <f>IF(SUMPRODUCT((YEAR('Dag tot dag'!$A$2:$A$13)=$B37)*(MONTH('Dag tot dag'!$A$2:$A$13)=$C37)*('Dag tot dag'!F$2:F$13))=0,"",SUMPRODUCT((YEAR('Dag tot dag'!$A$2:$A$13)=$B37)*(MONTH('Dag tot dag'!$A$2:$A$13)=$C37)*('Dag tot dag'!F$2:F$13)))</f>
        <v/>
      </c>
      <c r="G37" s="9" t="str">
        <f t="shared" si="13"/>
        <v/>
      </c>
      <c r="H37" s="9" t="str">
        <f t="shared" si="4"/>
        <v/>
      </c>
      <c r="I37" s="4" t="str">
        <f t="shared" si="5"/>
        <v/>
      </c>
      <c r="J37" s="4" t="str">
        <f t="shared" si="6"/>
        <v/>
      </c>
      <c r="K37" s="15" t="str">
        <f t="shared" si="7"/>
        <v/>
      </c>
      <c r="L37" s="4" t="str">
        <f>IF(NOT(D37=""),D37/(VLOOKUP(C37,{1,31;2,28;3,31;4,30;5,31;6,30;7,31;8,31;9,30;10,31;11,30;12,31},2,FALSE)),"")</f>
        <v/>
      </c>
      <c r="M37" s="10"/>
      <c r="N37" s="9" t="str">
        <f t="shared" si="14"/>
        <v/>
      </c>
      <c r="O37" s="10"/>
      <c r="P37" s="11" t="str">
        <f t="shared" si="15"/>
        <v/>
      </c>
      <c r="Q37" s="9" t="str">
        <f t="shared" si="8"/>
        <v/>
      </c>
      <c r="R37" s="11" t="str">
        <f t="shared" si="9"/>
        <v/>
      </c>
      <c r="S37" s="10"/>
      <c r="T37" s="9" t="str">
        <f t="shared" si="10"/>
        <v/>
      </c>
      <c r="U37" s="11" t="str">
        <f t="shared" si="11"/>
        <v/>
      </c>
      <c r="V37" s="11" t="str">
        <f t="shared" si="12"/>
        <v/>
      </c>
    </row>
    <row r="38" spans="1:22" outlineLevel="1">
      <c r="A38" t="str">
        <f t="shared" si="2"/>
        <v>20126</v>
      </c>
      <c r="B38">
        <v>2012</v>
      </c>
      <c r="C38">
        <v>6</v>
      </c>
      <c r="D38" s="5" t="str">
        <f>IF(SUMPRODUCT((YEAR('Dag tot dag'!$A$2:$A$13)=$B38)*(MONTH('Dag tot dag'!$A$2:$A$13)=$C38)*('Dag tot dag'!D$2:D$13))=0,"",SUMPRODUCT((YEAR('Dag tot dag'!$A$2:$A$13)=$B38)*(MONTH('Dag tot dag'!$A$2:$A$13)=$C38)*('Dag tot dag'!D$2:D$13)))</f>
        <v/>
      </c>
      <c r="E38" s="4" t="str">
        <f>IF(SUMPRODUCT((YEAR('Dag tot dag'!$A$2:$A$13)=$B38)*(MONTH('Dag tot dag'!$A$2:$A$13)=$C38)*('Dag tot dag'!E$2:E$13))=0,"",SUMPRODUCT((YEAR('Dag tot dag'!$A$2:$A$13)=$B38)*(MONTH('Dag tot dag'!$A$2:$A$13)=$C38)*('Dag tot dag'!E$2:E$13)))</f>
        <v/>
      </c>
      <c r="F38" s="9" t="str">
        <f>IF(SUMPRODUCT((YEAR('Dag tot dag'!$A$2:$A$13)=$B38)*(MONTH('Dag tot dag'!$A$2:$A$13)=$C38)*('Dag tot dag'!F$2:F$13))=0,"",SUMPRODUCT((YEAR('Dag tot dag'!$A$2:$A$13)=$B38)*(MONTH('Dag tot dag'!$A$2:$A$13)=$C38)*('Dag tot dag'!F$2:F$13)))</f>
        <v/>
      </c>
      <c r="G38" s="9" t="str">
        <f t="shared" si="13"/>
        <v/>
      </c>
      <c r="H38" s="9" t="str">
        <f t="shared" si="4"/>
        <v/>
      </c>
      <c r="I38" s="4" t="str">
        <f t="shared" si="5"/>
        <v/>
      </c>
      <c r="J38" s="4" t="str">
        <f t="shared" si="6"/>
        <v/>
      </c>
      <c r="K38" s="15" t="str">
        <f t="shared" si="7"/>
        <v/>
      </c>
      <c r="L38" s="4" t="str">
        <f>IF(NOT(D38=""),D38/(VLOOKUP(C38,{1,31;2,28;3,31;4,30;5,31;6,30;7,31;8,31;9,30;10,31;11,30;12,31},2,FALSE)),"")</f>
        <v/>
      </c>
      <c r="M38" s="10"/>
      <c r="N38" s="9" t="str">
        <f t="shared" si="14"/>
        <v/>
      </c>
      <c r="O38" s="10"/>
      <c r="P38" s="11" t="str">
        <f t="shared" si="15"/>
        <v/>
      </c>
      <c r="Q38" s="9" t="str">
        <f t="shared" si="8"/>
        <v/>
      </c>
      <c r="R38" s="11" t="str">
        <f t="shared" si="9"/>
        <v/>
      </c>
      <c r="S38" s="10"/>
      <c r="T38" s="9" t="str">
        <f t="shared" si="10"/>
        <v/>
      </c>
      <c r="U38" s="11" t="str">
        <f t="shared" si="11"/>
        <v/>
      </c>
      <c r="V38" s="11" t="str">
        <f t="shared" si="12"/>
        <v/>
      </c>
    </row>
    <row r="39" spans="1:22" outlineLevel="1">
      <c r="A39" t="str">
        <f t="shared" si="2"/>
        <v>20127</v>
      </c>
      <c r="B39">
        <v>2012</v>
      </c>
      <c r="C39">
        <v>7</v>
      </c>
      <c r="D39" s="5" t="str">
        <f>IF(SUMPRODUCT((YEAR('Dag tot dag'!$A$2:$A$13)=$B39)*(MONTH('Dag tot dag'!$A$2:$A$13)=$C39)*('Dag tot dag'!D$2:D$13))=0,"",SUMPRODUCT((YEAR('Dag tot dag'!$A$2:$A$13)=$B39)*(MONTH('Dag tot dag'!$A$2:$A$13)=$C39)*('Dag tot dag'!D$2:D$13)))</f>
        <v/>
      </c>
      <c r="E39" s="4" t="str">
        <f>IF(SUMPRODUCT((YEAR('Dag tot dag'!$A$2:$A$13)=$B39)*(MONTH('Dag tot dag'!$A$2:$A$13)=$C39)*('Dag tot dag'!E$2:E$13))=0,"",SUMPRODUCT((YEAR('Dag tot dag'!$A$2:$A$13)=$B39)*(MONTH('Dag tot dag'!$A$2:$A$13)=$C39)*('Dag tot dag'!E$2:E$13)))</f>
        <v/>
      </c>
      <c r="F39" s="9" t="str">
        <f>IF(SUMPRODUCT((YEAR('Dag tot dag'!$A$2:$A$13)=$B39)*(MONTH('Dag tot dag'!$A$2:$A$13)=$C39)*('Dag tot dag'!F$2:F$13))=0,"",SUMPRODUCT((YEAR('Dag tot dag'!$A$2:$A$13)=$B39)*(MONTH('Dag tot dag'!$A$2:$A$13)=$C39)*('Dag tot dag'!F$2:F$13)))</f>
        <v/>
      </c>
      <c r="G39" s="9" t="str">
        <f t="shared" si="13"/>
        <v/>
      </c>
      <c r="H39" s="9" t="str">
        <f t="shared" si="4"/>
        <v/>
      </c>
      <c r="I39" s="4" t="str">
        <f t="shared" si="5"/>
        <v/>
      </c>
      <c r="J39" s="4" t="str">
        <f t="shared" si="6"/>
        <v/>
      </c>
      <c r="K39" s="15" t="str">
        <f t="shared" si="7"/>
        <v/>
      </c>
      <c r="L39" s="4" t="str">
        <f>IF(NOT(D39=""),D39/(VLOOKUP(C39,{1,31;2,28;3,31;4,30;5,31;6,30;7,31;8,31;9,30;10,31;11,30;12,31},2,FALSE)),"")</f>
        <v/>
      </c>
      <c r="M39" s="10"/>
      <c r="N39" s="9" t="str">
        <f t="shared" si="14"/>
        <v/>
      </c>
      <c r="O39" s="10"/>
      <c r="P39" s="11" t="str">
        <f t="shared" si="15"/>
        <v/>
      </c>
      <c r="Q39" s="9" t="str">
        <f t="shared" si="8"/>
        <v/>
      </c>
      <c r="R39" s="11" t="str">
        <f t="shared" si="9"/>
        <v/>
      </c>
      <c r="S39" s="10"/>
      <c r="T39" s="9" t="str">
        <f t="shared" si="10"/>
        <v/>
      </c>
      <c r="U39" s="11" t="str">
        <f t="shared" si="11"/>
        <v/>
      </c>
      <c r="V39" s="11" t="str">
        <f t="shared" si="12"/>
        <v/>
      </c>
    </row>
    <row r="40" spans="1:22" outlineLevel="1">
      <c r="A40" t="str">
        <f t="shared" si="2"/>
        <v>20128</v>
      </c>
      <c r="B40">
        <v>2012</v>
      </c>
      <c r="C40">
        <v>8</v>
      </c>
      <c r="D40" s="5" t="str">
        <f>IF(SUMPRODUCT((YEAR('Dag tot dag'!$A$2:$A$13)=$B40)*(MONTH('Dag tot dag'!$A$2:$A$13)=$C40)*('Dag tot dag'!D$2:D$13))=0,"",SUMPRODUCT((YEAR('Dag tot dag'!$A$2:$A$13)=$B40)*(MONTH('Dag tot dag'!$A$2:$A$13)=$C40)*('Dag tot dag'!D$2:D$13)))</f>
        <v/>
      </c>
      <c r="E40" s="4" t="str">
        <f>IF(SUMPRODUCT((YEAR('Dag tot dag'!$A$2:$A$13)=$B40)*(MONTH('Dag tot dag'!$A$2:$A$13)=$C40)*('Dag tot dag'!E$2:E$13))=0,"",SUMPRODUCT((YEAR('Dag tot dag'!$A$2:$A$13)=$B40)*(MONTH('Dag tot dag'!$A$2:$A$13)=$C40)*('Dag tot dag'!E$2:E$13)))</f>
        <v/>
      </c>
      <c r="F40" s="9" t="str">
        <f>IF(SUMPRODUCT((YEAR('Dag tot dag'!$A$2:$A$13)=$B40)*(MONTH('Dag tot dag'!$A$2:$A$13)=$C40)*('Dag tot dag'!F$2:F$13))=0,"",SUMPRODUCT((YEAR('Dag tot dag'!$A$2:$A$13)=$B40)*(MONTH('Dag tot dag'!$A$2:$A$13)=$C40)*('Dag tot dag'!F$2:F$13)))</f>
        <v/>
      </c>
      <c r="G40" s="9" t="str">
        <f t="shared" si="13"/>
        <v/>
      </c>
      <c r="H40" s="9" t="str">
        <f t="shared" si="4"/>
        <v/>
      </c>
      <c r="I40" s="4" t="str">
        <f t="shared" si="5"/>
        <v/>
      </c>
      <c r="J40" s="4" t="str">
        <f t="shared" si="6"/>
        <v/>
      </c>
      <c r="K40" s="15" t="str">
        <f t="shared" si="7"/>
        <v/>
      </c>
      <c r="L40" s="4" t="str">
        <f>IF(NOT(D40=""),D40/(VLOOKUP(C40,{1,31;2,28;3,31;4,30;5,31;6,30;7,31;8,31;9,30;10,31;11,30;12,31},2,FALSE)),"")</f>
        <v/>
      </c>
      <c r="M40" s="10"/>
      <c r="N40" s="9" t="str">
        <f t="shared" si="14"/>
        <v/>
      </c>
      <c r="O40" s="10"/>
      <c r="P40" s="11" t="str">
        <f t="shared" si="15"/>
        <v/>
      </c>
      <c r="Q40" s="9" t="str">
        <f t="shared" si="8"/>
        <v/>
      </c>
      <c r="R40" s="11" t="str">
        <f t="shared" si="9"/>
        <v/>
      </c>
      <c r="S40" s="10"/>
      <c r="T40" s="9" t="str">
        <f t="shared" si="10"/>
        <v/>
      </c>
      <c r="U40" s="11" t="str">
        <f t="shared" si="11"/>
        <v/>
      </c>
      <c r="V40" s="11" t="str">
        <f t="shared" si="12"/>
        <v/>
      </c>
    </row>
    <row r="41" spans="1:22" outlineLevel="1">
      <c r="A41" t="str">
        <f t="shared" si="2"/>
        <v>20129</v>
      </c>
      <c r="B41">
        <v>2012</v>
      </c>
      <c r="C41">
        <v>9</v>
      </c>
      <c r="D41" s="5" t="str">
        <f>IF(SUMPRODUCT((YEAR('Dag tot dag'!$A$2:$A$13)=$B41)*(MONTH('Dag tot dag'!$A$2:$A$13)=$C41)*('Dag tot dag'!D$2:D$13))=0,"",SUMPRODUCT((YEAR('Dag tot dag'!$A$2:$A$13)=$B41)*(MONTH('Dag tot dag'!$A$2:$A$13)=$C41)*('Dag tot dag'!D$2:D$13)))</f>
        <v/>
      </c>
      <c r="E41" s="4" t="str">
        <f>IF(SUMPRODUCT((YEAR('Dag tot dag'!$A$2:$A$13)=$B41)*(MONTH('Dag tot dag'!$A$2:$A$13)=$C41)*('Dag tot dag'!E$2:E$13))=0,"",SUMPRODUCT((YEAR('Dag tot dag'!$A$2:$A$13)=$B41)*(MONTH('Dag tot dag'!$A$2:$A$13)=$C41)*('Dag tot dag'!E$2:E$13)))</f>
        <v/>
      </c>
      <c r="F41" s="9" t="str">
        <f>IF(SUMPRODUCT((YEAR('Dag tot dag'!$A$2:$A$13)=$B41)*(MONTH('Dag tot dag'!$A$2:$A$13)=$C41)*('Dag tot dag'!F$2:F$13))=0,"",SUMPRODUCT((YEAR('Dag tot dag'!$A$2:$A$13)=$B41)*(MONTH('Dag tot dag'!$A$2:$A$13)=$C41)*('Dag tot dag'!F$2:F$13)))</f>
        <v/>
      </c>
      <c r="G41" s="9" t="str">
        <f t="shared" si="13"/>
        <v/>
      </c>
      <c r="H41" s="9" t="str">
        <f t="shared" si="4"/>
        <v/>
      </c>
      <c r="I41" s="4" t="str">
        <f t="shared" si="5"/>
        <v/>
      </c>
      <c r="J41" s="4" t="str">
        <f t="shared" si="6"/>
        <v/>
      </c>
      <c r="K41" s="15" t="str">
        <f t="shared" si="7"/>
        <v/>
      </c>
      <c r="L41" s="4" t="str">
        <f>IF(NOT(D41=""),D41/(VLOOKUP(C41,{1,31;2,28;3,31;4,30;5,31;6,30;7,31;8,31;9,30;10,31;11,30;12,31},2,FALSE)),"")</f>
        <v/>
      </c>
      <c r="M41" s="10"/>
      <c r="N41" s="9" t="str">
        <f t="shared" si="14"/>
        <v/>
      </c>
      <c r="O41" s="10"/>
      <c r="P41" s="11" t="str">
        <f t="shared" si="15"/>
        <v/>
      </c>
      <c r="Q41" s="9" t="str">
        <f t="shared" si="8"/>
        <v/>
      </c>
      <c r="R41" s="11" t="str">
        <f t="shared" si="9"/>
        <v/>
      </c>
      <c r="S41" s="10"/>
      <c r="T41" s="9" t="str">
        <f t="shared" si="10"/>
        <v/>
      </c>
      <c r="U41" s="11" t="str">
        <f t="shared" si="11"/>
        <v/>
      </c>
      <c r="V41" s="11" t="str">
        <f t="shared" si="12"/>
        <v/>
      </c>
    </row>
    <row r="42" spans="1:22" outlineLevel="1">
      <c r="A42" t="str">
        <f t="shared" si="2"/>
        <v>201210</v>
      </c>
      <c r="B42">
        <v>2012</v>
      </c>
      <c r="C42">
        <v>10</v>
      </c>
      <c r="D42" s="5" t="str">
        <f>IF(SUMPRODUCT((YEAR('Dag tot dag'!$A$2:$A$13)=$B42)*(MONTH('Dag tot dag'!$A$2:$A$13)=$C42)*('Dag tot dag'!D$2:D$13))=0,"",SUMPRODUCT((YEAR('Dag tot dag'!$A$2:$A$13)=$B42)*(MONTH('Dag tot dag'!$A$2:$A$13)=$C42)*('Dag tot dag'!D$2:D$13)))</f>
        <v/>
      </c>
      <c r="E42" s="4" t="str">
        <f>IF(SUMPRODUCT((YEAR('Dag tot dag'!$A$2:$A$13)=$B42)*(MONTH('Dag tot dag'!$A$2:$A$13)=$C42)*('Dag tot dag'!E$2:E$13))=0,"",SUMPRODUCT((YEAR('Dag tot dag'!$A$2:$A$13)=$B42)*(MONTH('Dag tot dag'!$A$2:$A$13)=$C42)*('Dag tot dag'!E$2:E$13)))</f>
        <v/>
      </c>
      <c r="F42" s="9" t="str">
        <f>IF(SUMPRODUCT((YEAR('Dag tot dag'!$A$2:$A$13)=$B42)*(MONTH('Dag tot dag'!$A$2:$A$13)=$C42)*('Dag tot dag'!F$2:F$13))=0,"",SUMPRODUCT((YEAR('Dag tot dag'!$A$2:$A$13)=$B42)*(MONTH('Dag tot dag'!$A$2:$A$13)=$C42)*('Dag tot dag'!F$2:F$13)))</f>
        <v/>
      </c>
      <c r="G42" s="9" t="str">
        <f t="shared" si="13"/>
        <v/>
      </c>
      <c r="H42" s="9" t="str">
        <f t="shared" si="4"/>
        <v/>
      </c>
      <c r="I42" s="4" t="str">
        <f t="shared" si="5"/>
        <v/>
      </c>
      <c r="J42" s="4" t="str">
        <f t="shared" si="6"/>
        <v/>
      </c>
      <c r="K42" s="15" t="str">
        <f t="shared" si="7"/>
        <v/>
      </c>
      <c r="L42" s="4" t="str">
        <f>IF(NOT(D42=""),D42/(VLOOKUP(C42,{1,31;2,28;3,31;4,30;5,31;6,30;7,31;8,31;9,30;10,31;11,30;12,31},2,FALSE)),"")</f>
        <v/>
      </c>
      <c r="M42" s="10"/>
      <c r="N42" s="9" t="str">
        <f t="shared" si="14"/>
        <v/>
      </c>
      <c r="O42" s="10"/>
      <c r="P42" s="11" t="str">
        <f t="shared" si="15"/>
        <v/>
      </c>
      <c r="Q42" s="9" t="str">
        <f t="shared" si="8"/>
        <v/>
      </c>
      <c r="R42" s="11" t="str">
        <f t="shared" si="9"/>
        <v/>
      </c>
      <c r="S42" s="10"/>
      <c r="T42" s="9" t="str">
        <f t="shared" si="10"/>
        <v/>
      </c>
      <c r="U42" s="11" t="str">
        <f t="shared" si="11"/>
        <v/>
      </c>
      <c r="V42" s="11" t="str">
        <f t="shared" si="12"/>
        <v/>
      </c>
    </row>
    <row r="43" spans="1:22" outlineLevel="1">
      <c r="A43" t="str">
        <f t="shared" si="2"/>
        <v>201211</v>
      </c>
      <c r="B43">
        <v>2012</v>
      </c>
      <c r="C43">
        <v>11</v>
      </c>
      <c r="D43" s="5" t="str">
        <f>IF(SUMPRODUCT((YEAR('Dag tot dag'!$A$2:$A$13)=$B43)*(MONTH('Dag tot dag'!$A$2:$A$13)=$C43)*('Dag tot dag'!D$2:D$13))=0,"",SUMPRODUCT((YEAR('Dag tot dag'!$A$2:$A$13)=$B43)*(MONTH('Dag tot dag'!$A$2:$A$13)=$C43)*('Dag tot dag'!D$2:D$13)))</f>
        <v/>
      </c>
      <c r="E43" s="4" t="str">
        <f>IF(SUMPRODUCT((YEAR('Dag tot dag'!$A$2:$A$13)=$B43)*(MONTH('Dag tot dag'!$A$2:$A$13)=$C43)*('Dag tot dag'!E$2:E$13))=0,"",SUMPRODUCT((YEAR('Dag tot dag'!$A$2:$A$13)=$B43)*(MONTH('Dag tot dag'!$A$2:$A$13)=$C43)*('Dag tot dag'!E$2:E$13)))</f>
        <v/>
      </c>
      <c r="F43" s="9" t="str">
        <f>IF(SUMPRODUCT((YEAR('Dag tot dag'!$A$2:$A$13)=$B43)*(MONTH('Dag tot dag'!$A$2:$A$13)=$C43)*('Dag tot dag'!F$2:F$13))=0,"",SUMPRODUCT((YEAR('Dag tot dag'!$A$2:$A$13)=$B43)*(MONTH('Dag tot dag'!$A$2:$A$13)=$C43)*('Dag tot dag'!F$2:F$13)))</f>
        <v/>
      </c>
      <c r="G43" s="9" t="str">
        <f t="shared" si="13"/>
        <v/>
      </c>
      <c r="H43" s="9" t="str">
        <f t="shared" si="4"/>
        <v/>
      </c>
      <c r="I43" s="4" t="str">
        <f t="shared" si="5"/>
        <v/>
      </c>
      <c r="J43" s="4" t="str">
        <f t="shared" si="6"/>
        <v/>
      </c>
      <c r="K43" s="15" t="str">
        <f t="shared" si="7"/>
        <v/>
      </c>
      <c r="L43" s="4" t="str">
        <f>IF(NOT(D43=""),D43/(VLOOKUP(C43,{1,31;2,28;3,31;4,30;5,31;6,30;7,31;8,31;9,30;10,31;11,30;12,31},2,FALSE)),"")</f>
        <v/>
      </c>
      <c r="M43" s="10"/>
      <c r="N43" s="9" t="str">
        <f t="shared" si="14"/>
        <v/>
      </c>
      <c r="O43" s="10"/>
      <c r="P43" s="11" t="str">
        <f t="shared" si="15"/>
        <v/>
      </c>
      <c r="Q43" s="9" t="str">
        <f t="shared" si="8"/>
        <v/>
      </c>
      <c r="R43" s="11" t="str">
        <f t="shared" si="9"/>
        <v/>
      </c>
      <c r="S43" s="10"/>
      <c r="T43" s="9" t="str">
        <f t="shared" si="10"/>
        <v/>
      </c>
      <c r="U43" s="11" t="str">
        <f t="shared" si="11"/>
        <v/>
      </c>
      <c r="V43" s="11" t="str">
        <f t="shared" si="12"/>
        <v/>
      </c>
    </row>
    <row r="44" spans="1:22" outlineLevel="1">
      <c r="A44" t="str">
        <f t="shared" si="2"/>
        <v>201212</v>
      </c>
      <c r="B44">
        <v>2012</v>
      </c>
      <c r="C44">
        <v>12</v>
      </c>
      <c r="D44" s="5" t="str">
        <f>IF(SUMPRODUCT((YEAR('Dag tot dag'!$A$2:$A$13)=$B44)*(MONTH('Dag tot dag'!$A$2:$A$13)=$C44)*('Dag tot dag'!D$2:D$13))=0,"",SUMPRODUCT((YEAR('Dag tot dag'!$A$2:$A$13)=$B44)*(MONTH('Dag tot dag'!$A$2:$A$13)=$C44)*('Dag tot dag'!D$2:D$13)))</f>
        <v/>
      </c>
      <c r="E44" s="4" t="str">
        <f>IF(SUMPRODUCT((YEAR('Dag tot dag'!$A$2:$A$13)=$B44)*(MONTH('Dag tot dag'!$A$2:$A$13)=$C44)*('Dag tot dag'!E$2:E$13))=0,"",SUMPRODUCT((YEAR('Dag tot dag'!$A$2:$A$13)=$B44)*(MONTH('Dag tot dag'!$A$2:$A$13)=$C44)*('Dag tot dag'!E$2:E$13)))</f>
        <v/>
      </c>
      <c r="F44" s="9" t="str">
        <f>IF(SUMPRODUCT((YEAR('Dag tot dag'!$A$2:$A$13)=$B44)*(MONTH('Dag tot dag'!$A$2:$A$13)=$C44)*('Dag tot dag'!F$2:F$13))=0,"",SUMPRODUCT((YEAR('Dag tot dag'!$A$2:$A$13)=$B44)*(MONTH('Dag tot dag'!$A$2:$A$13)=$C44)*('Dag tot dag'!F$2:F$13)))</f>
        <v/>
      </c>
      <c r="G44" s="9" t="str">
        <f t="shared" si="13"/>
        <v/>
      </c>
      <c r="H44" s="9" t="str">
        <f t="shared" si="4"/>
        <v/>
      </c>
      <c r="I44" s="4" t="str">
        <f t="shared" si="5"/>
        <v/>
      </c>
      <c r="J44" s="4" t="str">
        <f t="shared" si="6"/>
        <v/>
      </c>
      <c r="K44" s="15" t="str">
        <f t="shared" si="7"/>
        <v/>
      </c>
      <c r="L44" s="4" t="str">
        <f>IF(NOT(D44=""),D44/(VLOOKUP(C44,{1,31;2,28;3,31;4,30;5,31;6,30;7,31;8,31;9,30;10,31;11,30;12,31},2,FALSE)),"")</f>
        <v/>
      </c>
      <c r="M44" s="10"/>
      <c r="N44" s="9" t="str">
        <f t="shared" si="14"/>
        <v/>
      </c>
      <c r="O44" s="10"/>
      <c r="P44" s="11" t="str">
        <f t="shared" si="15"/>
        <v/>
      </c>
      <c r="Q44" s="9" t="str">
        <f t="shared" si="8"/>
        <v/>
      </c>
      <c r="R44" s="11" t="str">
        <f t="shared" si="9"/>
        <v/>
      </c>
      <c r="S44" s="10"/>
      <c r="T44" s="9" t="str">
        <f t="shared" si="10"/>
        <v/>
      </c>
      <c r="U44" s="11" t="str">
        <f t="shared" si="11"/>
        <v/>
      </c>
      <c r="V44" s="11" t="str">
        <f t="shared" si="12"/>
        <v/>
      </c>
    </row>
    <row r="45" spans="1:22" outlineLevel="1">
      <c r="A45" t="str">
        <f t="shared" si="2"/>
        <v>20131</v>
      </c>
      <c r="B45">
        <v>2013</v>
      </c>
      <c r="C45">
        <v>1</v>
      </c>
      <c r="D45" s="5" t="str">
        <f>IF(SUMPRODUCT((YEAR('Dag tot dag'!$A$2:$A$13)=$B45)*(MONTH('Dag tot dag'!$A$2:$A$13)=$C45)*('Dag tot dag'!D$2:D$13))=0,"",SUMPRODUCT((YEAR('Dag tot dag'!$A$2:$A$13)=$B45)*(MONTH('Dag tot dag'!$A$2:$A$13)=$C45)*('Dag tot dag'!D$2:D$13)))</f>
        <v/>
      </c>
      <c r="E45" s="4" t="str">
        <f>IF(SUMPRODUCT((YEAR('Dag tot dag'!$A$2:$A$13)=$B45)*(MONTH('Dag tot dag'!$A$2:$A$13)=$C45)*('Dag tot dag'!E$2:E$13))=0,"",SUMPRODUCT((YEAR('Dag tot dag'!$A$2:$A$13)=$B45)*(MONTH('Dag tot dag'!$A$2:$A$13)=$C45)*('Dag tot dag'!E$2:E$13)))</f>
        <v/>
      </c>
      <c r="F45" s="9" t="str">
        <f>IF(SUMPRODUCT((YEAR('Dag tot dag'!$A$2:$A$13)=$B45)*(MONTH('Dag tot dag'!$A$2:$A$13)=$C45)*('Dag tot dag'!F$2:F$13))=0,"",SUMPRODUCT((YEAR('Dag tot dag'!$A$2:$A$13)=$B45)*(MONTH('Dag tot dag'!$A$2:$A$13)=$C45)*('Dag tot dag'!F$2:F$13)))</f>
        <v/>
      </c>
      <c r="G45" s="9" t="str">
        <f t="shared" si="13"/>
        <v/>
      </c>
      <c r="H45" s="9" t="str">
        <f t="shared" si="4"/>
        <v/>
      </c>
      <c r="I45" s="4" t="str">
        <f t="shared" si="5"/>
        <v/>
      </c>
      <c r="J45" s="4" t="str">
        <f t="shared" si="6"/>
        <v/>
      </c>
      <c r="K45" s="15" t="str">
        <f t="shared" si="7"/>
        <v/>
      </c>
      <c r="L45" s="4" t="str">
        <f>IF(NOT(D45=""),D45/(VLOOKUP(C45,{1,31;2,28;3,31;4,30;5,31;6,30;7,31;8,31;9,30;10,31;11,30;12,31},2,FALSE)),"")</f>
        <v/>
      </c>
      <c r="M45" s="10"/>
      <c r="N45" s="9" t="str">
        <f t="shared" si="14"/>
        <v/>
      </c>
      <c r="O45" s="10"/>
      <c r="P45" s="11" t="str">
        <f t="shared" si="15"/>
        <v/>
      </c>
      <c r="Q45" s="9" t="str">
        <f t="shared" si="8"/>
        <v/>
      </c>
      <c r="R45" s="11" t="str">
        <f t="shared" si="9"/>
        <v/>
      </c>
      <c r="S45" s="10"/>
      <c r="T45" s="9" t="str">
        <f t="shared" si="10"/>
        <v/>
      </c>
      <c r="U45" s="11" t="str">
        <f t="shared" si="11"/>
        <v/>
      </c>
      <c r="V45" s="11" t="str">
        <f t="shared" si="12"/>
        <v/>
      </c>
    </row>
    <row r="46" spans="1:22" outlineLevel="1">
      <c r="A46" t="str">
        <f t="shared" si="2"/>
        <v>20132</v>
      </c>
      <c r="B46">
        <v>2013</v>
      </c>
      <c r="C46">
        <v>2</v>
      </c>
      <c r="D46" s="5" t="str">
        <f>IF(SUMPRODUCT((YEAR('Dag tot dag'!$A$2:$A$13)=$B46)*(MONTH('Dag tot dag'!$A$2:$A$13)=$C46)*('Dag tot dag'!D$2:D$13))=0,"",SUMPRODUCT((YEAR('Dag tot dag'!$A$2:$A$13)=$B46)*(MONTH('Dag tot dag'!$A$2:$A$13)=$C46)*('Dag tot dag'!D$2:D$13)))</f>
        <v/>
      </c>
      <c r="E46" s="4" t="str">
        <f>IF(SUMPRODUCT((YEAR('Dag tot dag'!$A$2:$A$13)=$B46)*(MONTH('Dag tot dag'!$A$2:$A$13)=$C46)*('Dag tot dag'!E$2:E$13))=0,"",SUMPRODUCT((YEAR('Dag tot dag'!$A$2:$A$13)=$B46)*(MONTH('Dag tot dag'!$A$2:$A$13)=$C46)*('Dag tot dag'!E$2:E$13)))</f>
        <v/>
      </c>
      <c r="F46" s="9" t="str">
        <f>IF(SUMPRODUCT((YEAR('Dag tot dag'!$A$2:$A$13)=$B46)*(MONTH('Dag tot dag'!$A$2:$A$13)=$C46)*('Dag tot dag'!F$2:F$13))=0,"",SUMPRODUCT((YEAR('Dag tot dag'!$A$2:$A$13)=$B46)*(MONTH('Dag tot dag'!$A$2:$A$13)=$C46)*('Dag tot dag'!F$2:F$13)))</f>
        <v/>
      </c>
      <c r="G46" s="9" t="str">
        <f t="shared" si="13"/>
        <v/>
      </c>
      <c r="H46" s="9" t="str">
        <f t="shared" si="4"/>
        <v/>
      </c>
      <c r="I46" s="4" t="str">
        <f t="shared" si="5"/>
        <v/>
      </c>
      <c r="J46" s="4" t="str">
        <f t="shared" si="6"/>
        <v/>
      </c>
      <c r="K46" s="15" t="str">
        <f t="shared" si="7"/>
        <v/>
      </c>
      <c r="L46" s="4" t="str">
        <f>IF(NOT(D46=""),D46/(VLOOKUP(C46,{1,31;2,28;3,31;4,30;5,31;6,30;7,31;8,31;9,30;10,31;11,30;12,31},2,FALSE)),"")</f>
        <v/>
      </c>
      <c r="M46" s="10"/>
      <c r="N46" s="9" t="str">
        <f t="shared" si="14"/>
        <v/>
      </c>
      <c r="O46" s="10"/>
      <c r="P46" s="11" t="str">
        <f t="shared" si="15"/>
        <v/>
      </c>
      <c r="Q46" s="9" t="str">
        <f t="shared" si="8"/>
        <v/>
      </c>
      <c r="R46" s="11" t="str">
        <f t="shared" si="9"/>
        <v/>
      </c>
      <c r="S46" s="10"/>
      <c r="T46" s="9" t="str">
        <f t="shared" si="10"/>
        <v/>
      </c>
      <c r="U46" s="11" t="str">
        <f t="shared" si="11"/>
        <v/>
      </c>
      <c r="V46" s="11" t="str">
        <f t="shared" si="12"/>
        <v/>
      </c>
    </row>
    <row r="47" spans="1:22" outlineLevel="1">
      <c r="A47" t="str">
        <f t="shared" si="2"/>
        <v>20133</v>
      </c>
      <c r="B47">
        <v>2013</v>
      </c>
      <c r="C47">
        <v>3</v>
      </c>
      <c r="D47" s="5" t="str">
        <f>IF(SUMPRODUCT((YEAR('Dag tot dag'!$A$2:$A$13)=$B47)*(MONTH('Dag tot dag'!$A$2:$A$13)=$C47)*('Dag tot dag'!D$2:D$13))=0,"",SUMPRODUCT((YEAR('Dag tot dag'!$A$2:$A$13)=$B47)*(MONTH('Dag tot dag'!$A$2:$A$13)=$C47)*('Dag tot dag'!D$2:D$13)))</f>
        <v/>
      </c>
      <c r="E47" s="4" t="str">
        <f>IF(SUMPRODUCT((YEAR('Dag tot dag'!$A$2:$A$13)=$B47)*(MONTH('Dag tot dag'!$A$2:$A$13)=$C47)*('Dag tot dag'!E$2:E$13))=0,"",SUMPRODUCT((YEAR('Dag tot dag'!$A$2:$A$13)=$B47)*(MONTH('Dag tot dag'!$A$2:$A$13)=$C47)*('Dag tot dag'!E$2:E$13)))</f>
        <v/>
      </c>
      <c r="F47" s="9" t="str">
        <f>IF(SUMPRODUCT((YEAR('Dag tot dag'!$A$2:$A$13)=$B47)*(MONTH('Dag tot dag'!$A$2:$A$13)=$C47)*('Dag tot dag'!F$2:F$13))=0,"",SUMPRODUCT((YEAR('Dag tot dag'!$A$2:$A$13)=$B47)*(MONTH('Dag tot dag'!$A$2:$A$13)=$C47)*('Dag tot dag'!F$2:F$13)))</f>
        <v/>
      </c>
      <c r="G47" s="9" t="str">
        <f t="shared" si="13"/>
        <v/>
      </c>
      <c r="H47" s="9" t="str">
        <f t="shared" si="4"/>
        <v/>
      </c>
      <c r="I47" s="4" t="str">
        <f t="shared" si="5"/>
        <v/>
      </c>
      <c r="J47" s="4" t="str">
        <f t="shared" si="6"/>
        <v/>
      </c>
      <c r="K47" s="15" t="str">
        <f t="shared" si="7"/>
        <v/>
      </c>
      <c r="L47" s="4" t="str">
        <f>IF(NOT(D47=""),D47/(VLOOKUP(C47,{1,31;2,28;3,31;4,30;5,31;6,30;7,31;8,31;9,30;10,31;11,30;12,31},2,FALSE)),"")</f>
        <v/>
      </c>
      <c r="M47" s="10"/>
      <c r="N47" s="9" t="str">
        <f t="shared" si="14"/>
        <v/>
      </c>
      <c r="O47" s="10"/>
      <c r="P47" s="11" t="str">
        <f t="shared" si="15"/>
        <v/>
      </c>
      <c r="Q47" s="9" t="str">
        <f t="shared" si="8"/>
        <v/>
      </c>
      <c r="R47" s="11" t="str">
        <f t="shared" si="9"/>
        <v/>
      </c>
      <c r="S47" s="10"/>
      <c r="T47" s="9" t="str">
        <f t="shared" si="10"/>
        <v/>
      </c>
      <c r="U47" s="11" t="str">
        <f t="shared" si="11"/>
        <v/>
      </c>
      <c r="V47" s="11" t="str">
        <f t="shared" si="12"/>
        <v/>
      </c>
    </row>
    <row r="48" spans="1:22" outlineLevel="1">
      <c r="A48" t="str">
        <f t="shared" si="2"/>
        <v>20134</v>
      </c>
      <c r="B48">
        <v>2013</v>
      </c>
      <c r="C48">
        <v>4</v>
      </c>
      <c r="D48" s="5" t="str">
        <f>IF(SUMPRODUCT((YEAR('Dag tot dag'!$A$2:$A$13)=$B48)*(MONTH('Dag tot dag'!$A$2:$A$13)=$C48)*('Dag tot dag'!D$2:D$13))=0,"",SUMPRODUCT((YEAR('Dag tot dag'!$A$2:$A$13)=$B48)*(MONTH('Dag tot dag'!$A$2:$A$13)=$C48)*('Dag tot dag'!D$2:D$13)))</f>
        <v/>
      </c>
      <c r="E48" s="4" t="str">
        <f>IF(SUMPRODUCT((YEAR('Dag tot dag'!$A$2:$A$13)=$B48)*(MONTH('Dag tot dag'!$A$2:$A$13)=$C48)*('Dag tot dag'!E$2:E$13))=0,"",SUMPRODUCT((YEAR('Dag tot dag'!$A$2:$A$13)=$B48)*(MONTH('Dag tot dag'!$A$2:$A$13)=$C48)*('Dag tot dag'!E$2:E$13)))</f>
        <v/>
      </c>
      <c r="F48" s="9" t="str">
        <f>IF(SUMPRODUCT((YEAR('Dag tot dag'!$A$2:$A$13)=$B48)*(MONTH('Dag tot dag'!$A$2:$A$13)=$C48)*('Dag tot dag'!F$2:F$13))=0,"",SUMPRODUCT((YEAR('Dag tot dag'!$A$2:$A$13)=$B48)*(MONTH('Dag tot dag'!$A$2:$A$13)=$C48)*('Dag tot dag'!F$2:F$13)))</f>
        <v/>
      </c>
      <c r="G48" s="9" t="str">
        <f t="shared" si="13"/>
        <v/>
      </c>
      <c r="H48" s="9" t="str">
        <f t="shared" si="4"/>
        <v/>
      </c>
      <c r="I48" s="4" t="str">
        <f t="shared" si="5"/>
        <v/>
      </c>
      <c r="J48" s="4" t="str">
        <f t="shared" si="6"/>
        <v/>
      </c>
      <c r="K48" s="15" t="str">
        <f t="shared" si="7"/>
        <v/>
      </c>
      <c r="L48" s="4" t="str">
        <f>IF(NOT(D48=""),D48/(VLOOKUP(C48,{1,31;2,28;3,31;4,30;5,31;6,30;7,31;8,31;9,30;10,31;11,30;12,31},2,FALSE)),"")</f>
        <v/>
      </c>
      <c r="M48" s="10"/>
      <c r="N48" s="9" t="str">
        <f t="shared" si="14"/>
        <v/>
      </c>
      <c r="O48" s="10"/>
      <c r="P48" s="11" t="str">
        <f t="shared" si="15"/>
        <v/>
      </c>
      <c r="Q48" s="9" t="str">
        <f t="shared" si="8"/>
        <v/>
      </c>
      <c r="R48" s="11" t="str">
        <f t="shared" si="9"/>
        <v/>
      </c>
      <c r="S48" s="10"/>
      <c r="T48" s="9" t="str">
        <f t="shared" si="10"/>
        <v/>
      </c>
      <c r="U48" s="11" t="str">
        <f t="shared" si="11"/>
        <v/>
      </c>
      <c r="V48" s="11" t="str">
        <f t="shared" si="12"/>
        <v/>
      </c>
    </row>
    <row r="49" spans="1:22" outlineLevel="1">
      <c r="A49" t="str">
        <f t="shared" si="2"/>
        <v>20135</v>
      </c>
      <c r="B49">
        <v>2013</v>
      </c>
      <c r="C49">
        <v>5</v>
      </c>
      <c r="D49" s="5" t="str">
        <f>IF(SUMPRODUCT((YEAR('Dag tot dag'!$A$2:$A$13)=$B49)*(MONTH('Dag tot dag'!$A$2:$A$13)=$C49)*('Dag tot dag'!D$2:D$13))=0,"",SUMPRODUCT((YEAR('Dag tot dag'!$A$2:$A$13)=$B49)*(MONTH('Dag tot dag'!$A$2:$A$13)=$C49)*('Dag tot dag'!D$2:D$13)))</f>
        <v/>
      </c>
      <c r="E49" s="4" t="str">
        <f>IF(SUMPRODUCT((YEAR('Dag tot dag'!$A$2:$A$13)=$B49)*(MONTH('Dag tot dag'!$A$2:$A$13)=$C49)*('Dag tot dag'!E$2:E$13))=0,"",SUMPRODUCT((YEAR('Dag tot dag'!$A$2:$A$13)=$B49)*(MONTH('Dag tot dag'!$A$2:$A$13)=$C49)*('Dag tot dag'!E$2:E$13)))</f>
        <v/>
      </c>
      <c r="F49" s="9" t="str">
        <f>IF(SUMPRODUCT((YEAR('Dag tot dag'!$A$2:$A$13)=$B49)*(MONTH('Dag tot dag'!$A$2:$A$13)=$C49)*('Dag tot dag'!F$2:F$13))=0,"",SUMPRODUCT((YEAR('Dag tot dag'!$A$2:$A$13)=$B49)*(MONTH('Dag tot dag'!$A$2:$A$13)=$C49)*('Dag tot dag'!F$2:F$13)))</f>
        <v/>
      </c>
      <c r="G49" s="9" t="str">
        <f t="shared" si="13"/>
        <v/>
      </c>
      <c r="H49" s="9" t="str">
        <f t="shared" si="4"/>
        <v/>
      </c>
      <c r="I49" s="4" t="str">
        <f t="shared" si="5"/>
        <v/>
      </c>
      <c r="J49" s="4" t="str">
        <f t="shared" si="6"/>
        <v/>
      </c>
      <c r="K49" s="15" t="str">
        <f t="shared" si="7"/>
        <v/>
      </c>
      <c r="L49" s="4" t="str">
        <f>IF(NOT(D49=""),D49/(VLOOKUP(C49,{1,31;2,28;3,31;4,30;5,31;6,30;7,31;8,31;9,30;10,31;11,30;12,31},2,FALSE)),"")</f>
        <v/>
      </c>
      <c r="M49" s="10"/>
      <c r="N49" s="9" t="str">
        <f t="shared" si="14"/>
        <v/>
      </c>
      <c r="O49" s="10"/>
      <c r="P49" s="11" t="str">
        <f t="shared" si="15"/>
        <v/>
      </c>
      <c r="Q49" s="9" t="str">
        <f t="shared" si="8"/>
        <v/>
      </c>
      <c r="R49" s="11" t="str">
        <f t="shared" si="9"/>
        <v/>
      </c>
      <c r="S49" s="10"/>
      <c r="T49" s="9" t="str">
        <f t="shared" si="10"/>
        <v/>
      </c>
      <c r="U49" s="11" t="str">
        <f t="shared" si="11"/>
        <v/>
      </c>
      <c r="V49" s="11" t="str">
        <f t="shared" si="12"/>
        <v/>
      </c>
    </row>
    <row r="50" spans="1:22" outlineLevel="1">
      <c r="A50" t="str">
        <f t="shared" si="2"/>
        <v>20136</v>
      </c>
      <c r="B50">
        <v>2013</v>
      </c>
      <c r="C50">
        <v>6</v>
      </c>
      <c r="D50" s="5" t="str">
        <f>IF(SUMPRODUCT((YEAR('Dag tot dag'!$A$2:$A$13)=$B50)*(MONTH('Dag tot dag'!$A$2:$A$13)=$C50)*('Dag tot dag'!D$2:D$13))=0,"",SUMPRODUCT((YEAR('Dag tot dag'!$A$2:$A$13)=$B50)*(MONTH('Dag tot dag'!$A$2:$A$13)=$C50)*('Dag tot dag'!D$2:D$13)))</f>
        <v/>
      </c>
      <c r="E50" s="4" t="str">
        <f>IF(SUMPRODUCT((YEAR('Dag tot dag'!$A$2:$A$13)=$B50)*(MONTH('Dag tot dag'!$A$2:$A$13)=$C50)*('Dag tot dag'!E$2:E$13))=0,"",SUMPRODUCT((YEAR('Dag tot dag'!$A$2:$A$13)=$B50)*(MONTH('Dag tot dag'!$A$2:$A$13)=$C50)*('Dag tot dag'!E$2:E$13)))</f>
        <v/>
      </c>
      <c r="F50" s="9" t="str">
        <f>IF(SUMPRODUCT((YEAR('Dag tot dag'!$A$2:$A$13)=$B50)*(MONTH('Dag tot dag'!$A$2:$A$13)=$C50)*('Dag tot dag'!F$2:F$13))=0,"",SUMPRODUCT((YEAR('Dag tot dag'!$A$2:$A$13)=$B50)*(MONTH('Dag tot dag'!$A$2:$A$13)=$C50)*('Dag tot dag'!F$2:F$13)))</f>
        <v/>
      </c>
      <c r="G50" s="9" t="str">
        <f t="shared" si="13"/>
        <v/>
      </c>
      <c r="H50" s="9" t="str">
        <f t="shared" si="4"/>
        <v/>
      </c>
      <c r="I50" s="4" t="str">
        <f t="shared" si="5"/>
        <v/>
      </c>
      <c r="J50" s="4" t="str">
        <f t="shared" si="6"/>
        <v/>
      </c>
      <c r="K50" s="15" t="str">
        <f t="shared" si="7"/>
        <v/>
      </c>
      <c r="L50" s="4" t="str">
        <f>IF(NOT(D50=""),D50/(VLOOKUP(C50,{1,31;2,28;3,31;4,30;5,31;6,30;7,31;8,31;9,30;10,31;11,30;12,31},2,FALSE)),"")</f>
        <v/>
      </c>
      <c r="M50" s="10"/>
      <c r="N50" s="9" t="str">
        <f t="shared" si="14"/>
        <v/>
      </c>
      <c r="O50" s="10"/>
      <c r="P50" s="11" t="str">
        <f t="shared" si="15"/>
        <v/>
      </c>
      <c r="Q50" s="9" t="str">
        <f t="shared" si="8"/>
        <v/>
      </c>
      <c r="R50" s="11" t="str">
        <f t="shared" si="9"/>
        <v/>
      </c>
      <c r="S50" s="10"/>
      <c r="T50" s="9" t="str">
        <f t="shared" si="10"/>
        <v/>
      </c>
      <c r="U50" s="11" t="str">
        <f t="shared" si="11"/>
        <v/>
      </c>
      <c r="V50" s="11" t="str">
        <f t="shared" si="12"/>
        <v/>
      </c>
    </row>
    <row r="51" spans="1:22" outlineLevel="1">
      <c r="A51" t="str">
        <f t="shared" si="2"/>
        <v>20137</v>
      </c>
      <c r="B51">
        <v>2013</v>
      </c>
      <c r="C51">
        <v>7</v>
      </c>
      <c r="D51" s="5" t="str">
        <f>IF(SUMPRODUCT((YEAR('Dag tot dag'!$A$2:$A$13)=$B51)*(MONTH('Dag tot dag'!$A$2:$A$13)=$C51)*('Dag tot dag'!D$2:D$13))=0,"",SUMPRODUCT((YEAR('Dag tot dag'!$A$2:$A$13)=$B51)*(MONTH('Dag tot dag'!$A$2:$A$13)=$C51)*('Dag tot dag'!D$2:D$13)))</f>
        <v/>
      </c>
      <c r="E51" s="4" t="str">
        <f>IF(SUMPRODUCT((YEAR('Dag tot dag'!$A$2:$A$13)=$B51)*(MONTH('Dag tot dag'!$A$2:$A$13)=$C51)*('Dag tot dag'!E$2:E$13))=0,"",SUMPRODUCT((YEAR('Dag tot dag'!$A$2:$A$13)=$B51)*(MONTH('Dag tot dag'!$A$2:$A$13)=$C51)*('Dag tot dag'!E$2:E$13)))</f>
        <v/>
      </c>
      <c r="F51" s="9" t="str">
        <f>IF(SUMPRODUCT((YEAR('Dag tot dag'!$A$2:$A$13)=$B51)*(MONTH('Dag tot dag'!$A$2:$A$13)=$C51)*('Dag tot dag'!F$2:F$13))=0,"",SUMPRODUCT((YEAR('Dag tot dag'!$A$2:$A$13)=$B51)*(MONTH('Dag tot dag'!$A$2:$A$13)=$C51)*('Dag tot dag'!F$2:F$13)))</f>
        <v/>
      </c>
      <c r="G51" s="9" t="str">
        <f t="shared" si="13"/>
        <v/>
      </c>
      <c r="H51" s="9" t="str">
        <f t="shared" si="4"/>
        <v/>
      </c>
      <c r="I51" s="4" t="str">
        <f t="shared" si="5"/>
        <v/>
      </c>
      <c r="J51" s="4" t="str">
        <f t="shared" si="6"/>
        <v/>
      </c>
      <c r="K51" s="15" t="str">
        <f t="shared" si="7"/>
        <v/>
      </c>
      <c r="L51" s="4" t="str">
        <f>IF(NOT(D51=""),D51/(VLOOKUP(C51,{1,31;2,28;3,31;4,30;5,31;6,30;7,31;8,31;9,30;10,31;11,30;12,31},2,FALSE)),"")</f>
        <v/>
      </c>
      <c r="M51" s="10"/>
      <c r="N51" s="9" t="str">
        <f t="shared" si="14"/>
        <v/>
      </c>
      <c r="O51" s="10"/>
      <c r="P51" s="11" t="str">
        <f t="shared" si="15"/>
        <v/>
      </c>
      <c r="Q51" s="9" t="str">
        <f t="shared" si="8"/>
        <v/>
      </c>
      <c r="R51" s="11" t="str">
        <f t="shared" si="9"/>
        <v/>
      </c>
      <c r="S51" s="10"/>
      <c r="T51" s="9" t="str">
        <f t="shared" si="10"/>
        <v/>
      </c>
      <c r="U51" s="11" t="str">
        <f t="shared" si="11"/>
        <v/>
      </c>
      <c r="V51" s="11" t="str">
        <f t="shared" si="12"/>
        <v/>
      </c>
    </row>
    <row r="52" spans="1:22" outlineLevel="1">
      <c r="A52" t="str">
        <f t="shared" si="2"/>
        <v>20138</v>
      </c>
      <c r="B52">
        <v>2013</v>
      </c>
      <c r="C52">
        <v>8</v>
      </c>
      <c r="D52" s="5" t="str">
        <f>IF(SUMPRODUCT((YEAR('Dag tot dag'!$A$2:$A$13)=$B52)*(MONTH('Dag tot dag'!$A$2:$A$13)=$C52)*('Dag tot dag'!D$2:D$13))=0,"",SUMPRODUCT((YEAR('Dag tot dag'!$A$2:$A$13)=$B52)*(MONTH('Dag tot dag'!$A$2:$A$13)=$C52)*('Dag tot dag'!D$2:D$13)))</f>
        <v/>
      </c>
      <c r="E52" s="4" t="str">
        <f>IF(SUMPRODUCT((YEAR('Dag tot dag'!$A$2:$A$13)=$B52)*(MONTH('Dag tot dag'!$A$2:$A$13)=$C52)*('Dag tot dag'!E$2:E$13))=0,"",SUMPRODUCT((YEAR('Dag tot dag'!$A$2:$A$13)=$B52)*(MONTH('Dag tot dag'!$A$2:$A$13)=$C52)*('Dag tot dag'!E$2:E$13)))</f>
        <v/>
      </c>
      <c r="F52" s="9" t="str">
        <f>IF(SUMPRODUCT((YEAR('Dag tot dag'!$A$2:$A$13)=$B52)*(MONTH('Dag tot dag'!$A$2:$A$13)=$C52)*('Dag tot dag'!F$2:F$13))=0,"",SUMPRODUCT((YEAR('Dag tot dag'!$A$2:$A$13)=$B52)*(MONTH('Dag tot dag'!$A$2:$A$13)=$C52)*('Dag tot dag'!F$2:F$13)))</f>
        <v/>
      </c>
      <c r="G52" s="9" t="str">
        <f t="shared" si="13"/>
        <v/>
      </c>
      <c r="H52" s="9" t="str">
        <f t="shared" si="4"/>
        <v/>
      </c>
      <c r="I52" s="4" t="str">
        <f t="shared" si="5"/>
        <v/>
      </c>
      <c r="J52" s="4" t="str">
        <f t="shared" si="6"/>
        <v/>
      </c>
      <c r="K52" s="15" t="str">
        <f t="shared" si="7"/>
        <v/>
      </c>
      <c r="L52" s="4" t="str">
        <f>IF(NOT(D52=""),D52/(VLOOKUP(C52,{1,31;2,28;3,31;4,30;5,31;6,30;7,31;8,31;9,30;10,31;11,30;12,31},2,FALSE)),"")</f>
        <v/>
      </c>
      <c r="M52" s="10"/>
      <c r="N52" s="9" t="str">
        <f t="shared" si="14"/>
        <v/>
      </c>
      <c r="O52" s="10"/>
      <c r="P52" s="11" t="str">
        <f t="shared" si="15"/>
        <v/>
      </c>
      <c r="Q52" s="9" t="str">
        <f t="shared" si="8"/>
        <v/>
      </c>
      <c r="R52" s="11" t="str">
        <f t="shared" si="9"/>
        <v/>
      </c>
      <c r="S52" s="10"/>
      <c r="T52" s="9" t="str">
        <f t="shared" si="10"/>
        <v/>
      </c>
      <c r="U52" s="11" t="str">
        <f t="shared" si="11"/>
        <v/>
      </c>
      <c r="V52" s="11" t="str">
        <f t="shared" si="12"/>
        <v/>
      </c>
    </row>
    <row r="53" spans="1:22" outlineLevel="1">
      <c r="A53" t="str">
        <f t="shared" si="2"/>
        <v>20139</v>
      </c>
      <c r="B53">
        <v>2013</v>
      </c>
      <c r="C53">
        <v>9</v>
      </c>
      <c r="D53" s="5" t="str">
        <f>IF(SUMPRODUCT((YEAR('Dag tot dag'!$A$2:$A$13)=$B53)*(MONTH('Dag tot dag'!$A$2:$A$13)=$C53)*('Dag tot dag'!D$2:D$13))=0,"",SUMPRODUCT((YEAR('Dag tot dag'!$A$2:$A$13)=$B53)*(MONTH('Dag tot dag'!$A$2:$A$13)=$C53)*('Dag tot dag'!D$2:D$13)))</f>
        <v/>
      </c>
      <c r="E53" s="4" t="str">
        <f>IF(SUMPRODUCT((YEAR('Dag tot dag'!$A$2:$A$13)=$B53)*(MONTH('Dag tot dag'!$A$2:$A$13)=$C53)*('Dag tot dag'!E$2:E$13))=0,"",SUMPRODUCT((YEAR('Dag tot dag'!$A$2:$A$13)=$B53)*(MONTH('Dag tot dag'!$A$2:$A$13)=$C53)*('Dag tot dag'!E$2:E$13)))</f>
        <v/>
      </c>
      <c r="F53" s="9" t="str">
        <f>IF(SUMPRODUCT((YEAR('Dag tot dag'!$A$2:$A$13)=$B53)*(MONTH('Dag tot dag'!$A$2:$A$13)=$C53)*('Dag tot dag'!F$2:F$13))=0,"",SUMPRODUCT((YEAR('Dag tot dag'!$A$2:$A$13)=$B53)*(MONTH('Dag tot dag'!$A$2:$A$13)=$C53)*('Dag tot dag'!F$2:F$13)))</f>
        <v/>
      </c>
      <c r="G53" s="9" t="str">
        <f t="shared" si="13"/>
        <v/>
      </c>
      <c r="H53" s="9" t="str">
        <f t="shared" si="4"/>
        <v/>
      </c>
      <c r="I53" s="4" t="str">
        <f t="shared" si="5"/>
        <v/>
      </c>
      <c r="J53" s="4" t="str">
        <f t="shared" si="6"/>
        <v/>
      </c>
      <c r="K53" s="15" t="str">
        <f t="shared" si="7"/>
        <v/>
      </c>
      <c r="L53" s="4" t="str">
        <f>IF(NOT(D53=""),D53/(VLOOKUP(C53,{1,31;2,28;3,31;4,30;5,31;6,30;7,31;8,31;9,30;10,31;11,30;12,31},2,FALSE)),"")</f>
        <v/>
      </c>
      <c r="M53" s="10"/>
      <c r="N53" s="9" t="str">
        <f t="shared" si="14"/>
        <v/>
      </c>
      <c r="O53" s="10"/>
      <c r="P53" s="11" t="str">
        <f t="shared" si="15"/>
        <v/>
      </c>
      <c r="Q53" s="9" t="str">
        <f t="shared" si="8"/>
        <v/>
      </c>
      <c r="R53" s="11" t="str">
        <f t="shared" si="9"/>
        <v/>
      </c>
      <c r="S53" s="10"/>
      <c r="T53" s="9" t="str">
        <f t="shared" si="10"/>
        <v/>
      </c>
      <c r="U53" s="11" t="str">
        <f t="shared" si="11"/>
        <v/>
      </c>
      <c r="V53" s="11" t="str">
        <f t="shared" si="12"/>
        <v/>
      </c>
    </row>
    <row r="54" spans="1:22" outlineLevel="1">
      <c r="A54" t="str">
        <f t="shared" si="2"/>
        <v>201310</v>
      </c>
      <c r="B54">
        <v>2013</v>
      </c>
      <c r="C54">
        <v>10</v>
      </c>
      <c r="D54" s="5" t="str">
        <f>IF(SUMPRODUCT((YEAR('Dag tot dag'!$A$2:$A$13)=$B54)*(MONTH('Dag tot dag'!$A$2:$A$13)=$C54)*('Dag tot dag'!D$2:D$13))=0,"",SUMPRODUCT((YEAR('Dag tot dag'!$A$2:$A$13)=$B54)*(MONTH('Dag tot dag'!$A$2:$A$13)=$C54)*('Dag tot dag'!D$2:D$13)))</f>
        <v/>
      </c>
      <c r="E54" s="4" t="str">
        <f>IF(SUMPRODUCT((YEAR('Dag tot dag'!$A$2:$A$13)=$B54)*(MONTH('Dag tot dag'!$A$2:$A$13)=$C54)*('Dag tot dag'!E$2:E$13))=0,"",SUMPRODUCT((YEAR('Dag tot dag'!$A$2:$A$13)=$B54)*(MONTH('Dag tot dag'!$A$2:$A$13)=$C54)*('Dag tot dag'!E$2:E$13)))</f>
        <v/>
      </c>
      <c r="F54" s="9" t="str">
        <f>IF(SUMPRODUCT((YEAR('Dag tot dag'!$A$2:$A$13)=$B54)*(MONTH('Dag tot dag'!$A$2:$A$13)=$C54)*('Dag tot dag'!F$2:F$13))=0,"",SUMPRODUCT((YEAR('Dag tot dag'!$A$2:$A$13)=$B54)*(MONTH('Dag tot dag'!$A$2:$A$13)=$C54)*('Dag tot dag'!F$2:F$13)))</f>
        <v/>
      </c>
      <c r="G54" s="9" t="str">
        <f t="shared" si="13"/>
        <v/>
      </c>
      <c r="H54" s="9" t="str">
        <f t="shared" si="4"/>
        <v/>
      </c>
      <c r="I54" s="4" t="str">
        <f t="shared" si="5"/>
        <v/>
      </c>
      <c r="J54" s="4" t="str">
        <f t="shared" si="6"/>
        <v/>
      </c>
      <c r="K54" s="15" t="str">
        <f t="shared" si="7"/>
        <v/>
      </c>
      <c r="L54" s="4" t="str">
        <f>IF(NOT(D54=""),D54/(VLOOKUP(C54,{1,31;2,28;3,31;4,30;5,31;6,30;7,31;8,31;9,30;10,31;11,30;12,31},2,FALSE)),"")</f>
        <v/>
      </c>
      <c r="M54" s="10"/>
      <c r="N54" s="9" t="str">
        <f t="shared" si="14"/>
        <v/>
      </c>
      <c r="O54" s="10"/>
      <c r="P54" s="11" t="str">
        <f t="shared" si="15"/>
        <v/>
      </c>
      <c r="Q54" s="9" t="str">
        <f t="shared" si="8"/>
        <v/>
      </c>
      <c r="R54" s="11" t="str">
        <f t="shared" si="9"/>
        <v/>
      </c>
      <c r="S54" s="10"/>
      <c r="T54" s="9" t="str">
        <f t="shared" si="10"/>
        <v/>
      </c>
      <c r="U54" s="11" t="str">
        <f t="shared" si="11"/>
        <v/>
      </c>
      <c r="V54" s="11" t="str">
        <f t="shared" si="12"/>
        <v/>
      </c>
    </row>
    <row r="55" spans="1:22" outlineLevel="1">
      <c r="A55" t="str">
        <f t="shared" si="2"/>
        <v>201311</v>
      </c>
      <c r="B55">
        <v>2013</v>
      </c>
      <c r="C55">
        <v>11</v>
      </c>
      <c r="D55" s="5" t="str">
        <f>IF(SUMPRODUCT((YEAR('Dag tot dag'!$A$2:$A$13)=$B55)*(MONTH('Dag tot dag'!$A$2:$A$13)=$C55)*('Dag tot dag'!D$2:D$13))=0,"",SUMPRODUCT((YEAR('Dag tot dag'!$A$2:$A$13)=$B55)*(MONTH('Dag tot dag'!$A$2:$A$13)=$C55)*('Dag tot dag'!D$2:D$13)))</f>
        <v/>
      </c>
      <c r="E55" s="4" t="str">
        <f>IF(SUMPRODUCT((YEAR('Dag tot dag'!$A$2:$A$13)=$B55)*(MONTH('Dag tot dag'!$A$2:$A$13)=$C55)*('Dag tot dag'!E$2:E$13))=0,"",SUMPRODUCT((YEAR('Dag tot dag'!$A$2:$A$13)=$B55)*(MONTH('Dag tot dag'!$A$2:$A$13)=$C55)*('Dag tot dag'!E$2:E$13)))</f>
        <v/>
      </c>
      <c r="F55" s="9" t="str">
        <f>IF(SUMPRODUCT((YEAR('Dag tot dag'!$A$2:$A$13)=$B55)*(MONTH('Dag tot dag'!$A$2:$A$13)=$C55)*('Dag tot dag'!F$2:F$13))=0,"",SUMPRODUCT((YEAR('Dag tot dag'!$A$2:$A$13)=$B55)*(MONTH('Dag tot dag'!$A$2:$A$13)=$C55)*('Dag tot dag'!F$2:F$13)))</f>
        <v/>
      </c>
      <c r="G55" s="9" t="str">
        <f t="shared" si="13"/>
        <v/>
      </c>
      <c r="H55" s="9" t="str">
        <f t="shared" si="4"/>
        <v/>
      </c>
      <c r="I55" s="4" t="str">
        <f t="shared" si="5"/>
        <v/>
      </c>
      <c r="J55" s="4" t="str">
        <f t="shared" si="6"/>
        <v/>
      </c>
      <c r="K55" s="15" t="str">
        <f t="shared" si="7"/>
        <v/>
      </c>
      <c r="L55" s="4" t="str">
        <f>IF(NOT(D55=""),D55/(VLOOKUP(C55,{1,31;2,28;3,31;4,30;5,31;6,30;7,31;8,31;9,30;10,31;11,30;12,31},2,FALSE)),"")</f>
        <v/>
      </c>
      <c r="M55" s="10"/>
      <c r="N55" s="9" t="str">
        <f t="shared" si="14"/>
        <v/>
      </c>
      <c r="O55" s="10"/>
      <c r="P55" s="11" t="str">
        <f t="shared" si="15"/>
        <v/>
      </c>
      <c r="Q55" s="9" t="str">
        <f t="shared" si="8"/>
        <v/>
      </c>
      <c r="R55" s="11" t="str">
        <f t="shared" si="9"/>
        <v/>
      </c>
      <c r="S55" s="10"/>
      <c r="T55" s="9" t="str">
        <f t="shared" si="10"/>
        <v/>
      </c>
      <c r="U55" s="11" t="str">
        <f t="shared" si="11"/>
        <v/>
      </c>
      <c r="V55" s="11" t="str">
        <f t="shared" si="12"/>
        <v/>
      </c>
    </row>
    <row r="56" spans="1:22" outlineLevel="1">
      <c r="A56" t="str">
        <f t="shared" si="2"/>
        <v>201312</v>
      </c>
      <c r="B56">
        <v>2013</v>
      </c>
      <c r="C56">
        <v>12</v>
      </c>
      <c r="D56" s="5" t="str">
        <f>IF(SUMPRODUCT((YEAR('Dag tot dag'!$A$2:$A$13)=$B56)*(MONTH('Dag tot dag'!$A$2:$A$13)=$C56)*('Dag tot dag'!D$2:D$13))=0,"",SUMPRODUCT((YEAR('Dag tot dag'!$A$2:$A$13)=$B56)*(MONTH('Dag tot dag'!$A$2:$A$13)=$C56)*('Dag tot dag'!D$2:D$13)))</f>
        <v/>
      </c>
      <c r="E56" s="4" t="str">
        <f>IF(SUMPRODUCT((YEAR('Dag tot dag'!$A$2:$A$13)=$B56)*(MONTH('Dag tot dag'!$A$2:$A$13)=$C56)*('Dag tot dag'!E$2:E$13))=0,"",SUMPRODUCT((YEAR('Dag tot dag'!$A$2:$A$13)=$B56)*(MONTH('Dag tot dag'!$A$2:$A$13)=$C56)*('Dag tot dag'!E$2:E$13)))</f>
        <v/>
      </c>
      <c r="F56" s="9" t="str">
        <f>IF(SUMPRODUCT((YEAR('Dag tot dag'!$A$2:$A$13)=$B56)*(MONTH('Dag tot dag'!$A$2:$A$13)=$C56)*('Dag tot dag'!F$2:F$13))=0,"",SUMPRODUCT((YEAR('Dag tot dag'!$A$2:$A$13)=$B56)*(MONTH('Dag tot dag'!$A$2:$A$13)=$C56)*('Dag tot dag'!F$2:F$13)))</f>
        <v/>
      </c>
      <c r="G56" s="9" t="str">
        <f t="shared" si="13"/>
        <v/>
      </c>
      <c r="H56" s="9" t="str">
        <f t="shared" si="4"/>
        <v/>
      </c>
      <c r="I56" s="4" t="str">
        <f t="shared" si="5"/>
        <v/>
      </c>
      <c r="J56" s="4" t="str">
        <f t="shared" si="6"/>
        <v/>
      </c>
      <c r="K56" s="15" t="str">
        <f t="shared" si="7"/>
        <v/>
      </c>
      <c r="L56" s="4" t="str">
        <f>IF(NOT(D56=""),D56/(VLOOKUP(C56,{1,31;2,28;3,31;4,30;5,31;6,30;7,31;8,31;9,30;10,31;11,30;12,31},2,FALSE)),"")</f>
        <v/>
      </c>
      <c r="M56" s="10"/>
      <c r="N56" s="9" t="str">
        <f t="shared" si="14"/>
        <v/>
      </c>
      <c r="O56" s="10"/>
      <c r="P56" s="11" t="str">
        <f t="shared" si="15"/>
        <v/>
      </c>
      <c r="Q56" s="9" t="str">
        <f t="shared" si="8"/>
        <v/>
      </c>
      <c r="R56" s="11" t="str">
        <f t="shared" si="9"/>
        <v/>
      </c>
      <c r="S56" s="10"/>
      <c r="T56" s="9" t="str">
        <f t="shared" si="10"/>
        <v/>
      </c>
      <c r="U56" s="11" t="str">
        <f t="shared" si="11"/>
        <v/>
      </c>
      <c r="V56" s="11" t="str">
        <f t="shared" si="12"/>
        <v/>
      </c>
    </row>
    <row r="57" spans="1:22" outlineLevel="1">
      <c r="A57" t="str">
        <f t="shared" si="2"/>
        <v>20141</v>
      </c>
      <c r="B57">
        <v>2014</v>
      </c>
      <c r="C57">
        <v>1</v>
      </c>
      <c r="D57" s="5" t="str">
        <f>IF(SUMPRODUCT((YEAR('Dag tot dag'!$A$2:$A$13)=$B57)*(MONTH('Dag tot dag'!$A$2:$A$13)=$C57)*('Dag tot dag'!D$2:D$13))=0,"",SUMPRODUCT((YEAR('Dag tot dag'!$A$2:$A$13)=$B57)*(MONTH('Dag tot dag'!$A$2:$A$13)=$C57)*('Dag tot dag'!D$2:D$13)))</f>
        <v/>
      </c>
      <c r="E57" s="4" t="str">
        <f>IF(SUMPRODUCT((YEAR('Dag tot dag'!$A$2:$A$13)=$B57)*(MONTH('Dag tot dag'!$A$2:$A$13)=$C57)*('Dag tot dag'!E$2:E$13))=0,"",SUMPRODUCT((YEAR('Dag tot dag'!$A$2:$A$13)=$B57)*(MONTH('Dag tot dag'!$A$2:$A$13)=$C57)*('Dag tot dag'!E$2:E$13)))</f>
        <v/>
      </c>
      <c r="F57" s="9" t="str">
        <f>IF(SUMPRODUCT((YEAR('Dag tot dag'!$A$2:$A$13)=$B57)*(MONTH('Dag tot dag'!$A$2:$A$13)=$C57)*('Dag tot dag'!F$2:F$13))=0,"",SUMPRODUCT((YEAR('Dag tot dag'!$A$2:$A$13)=$B57)*(MONTH('Dag tot dag'!$A$2:$A$13)=$C57)*('Dag tot dag'!F$2:F$13)))</f>
        <v/>
      </c>
      <c r="G57" s="9" t="str">
        <f t="shared" si="13"/>
        <v/>
      </c>
      <c r="H57" s="9" t="str">
        <f t="shared" si="4"/>
        <v/>
      </c>
      <c r="I57" s="4" t="str">
        <f t="shared" si="5"/>
        <v/>
      </c>
      <c r="J57" s="4" t="str">
        <f t="shared" si="6"/>
        <v/>
      </c>
      <c r="K57" s="15" t="str">
        <f t="shared" si="7"/>
        <v/>
      </c>
      <c r="L57" s="4" t="str">
        <f>IF(NOT(D57=""),D57/(VLOOKUP(C57,{1,31;2,28;3,31;4,30;5,31;6,30;7,31;8,31;9,30;10,31;11,30;12,31},2,FALSE)),"")</f>
        <v/>
      </c>
      <c r="M57" s="10"/>
      <c r="N57" s="9" t="str">
        <f t="shared" si="14"/>
        <v/>
      </c>
      <c r="O57" s="10"/>
      <c r="P57" s="11" t="str">
        <f t="shared" si="15"/>
        <v/>
      </c>
      <c r="Q57" s="9" t="str">
        <f t="shared" si="8"/>
        <v/>
      </c>
      <c r="R57" s="11" t="str">
        <f t="shared" si="9"/>
        <v/>
      </c>
      <c r="S57" s="10"/>
      <c r="T57" s="9" t="str">
        <f t="shared" si="10"/>
        <v/>
      </c>
      <c r="U57" s="11" t="str">
        <f t="shared" si="11"/>
        <v/>
      </c>
      <c r="V57" s="11" t="str">
        <f t="shared" si="12"/>
        <v/>
      </c>
    </row>
    <row r="58" spans="1:22" outlineLevel="1">
      <c r="A58" t="str">
        <f t="shared" si="2"/>
        <v>20142</v>
      </c>
      <c r="B58">
        <v>2014</v>
      </c>
      <c r="C58">
        <v>2</v>
      </c>
      <c r="D58" s="5" t="str">
        <f>IF(SUMPRODUCT((YEAR('Dag tot dag'!$A$2:$A$13)=$B58)*(MONTH('Dag tot dag'!$A$2:$A$13)=$C58)*('Dag tot dag'!D$2:D$13))=0,"",SUMPRODUCT((YEAR('Dag tot dag'!$A$2:$A$13)=$B58)*(MONTH('Dag tot dag'!$A$2:$A$13)=$C58)*('Dag tot dag'!D$2:D$13)))</f>
        <v/>
      </c>
      <c r="E58" s="4" t="str">
        <f>IF(SUMPRODUCT((YEAR('Dag tot dag'!$A$2:$A$13)=$B58)*(MONTH('Dag tot dag'!$A$2:$A$13)=$C58)*('Dag tot dag'!E$2:E$13))=0,"",SUMPRODUCT((YEAR('Dag tot dag'!$A$2:$A$13)=$B58)*(MONTH('Dag tot dag'!$A$2:$A$13)=$C58)*('Dag tot dag'!E$2:E$13)))</f>
        <v/>
      </c>
      <c r="F58" s="9" t="str">
        <f>IF(SUMPRODUCT((YEAR('Dag tot dag'!$A$2:$A$13)=$B58)*(MONTH('Dag tot dag'!$A$2:$A$13)=$C58)*('Dag tot dag'!F$2:F$13))=0,"",SUMPRODUCT((YEAR('Dag tot dag'!$A$2:$A$13)=$B58)*(MONTH('Dag tot dag'!$A$2:$A$13)=$C58)*('Dag tot dag'!F$2:F$13)))</f>
        <v/>
      </c>
      <c r="G58" s="9" t="str">
        <f t="shared" si="13"/>
        <v/>
      </c>
      <c r="H58" s="9" t="str">
        <f t="shared" si="4"/>
        <v/>
      </c>
      <c r="I58" s="4" t="str">
        <f t="shared" si="5"/>
        <v/>
      </c>
      <c r="J58" s="4" t="str">
        <f t="shared" si="6"/>
        <v/>
      </c>
      <c r="K58" s="15" t="str">
        <f t="shared" si="7"/>
        <v/>
      </c>
      <c r="L58" s="4" t="str">
        <f>IF(NOT(D58=""),D58/(VLOOKUP(C58,{1,31;2,28;3,31;4,30;5,31;6,30;7,31;8,31;9,30;10,31;11,30;12,31},2,FALSE)),"")</f>
        <v/>
      </c>
      <c r="M58" s="10"/>
      <c r="N58" s="9" t="str">
        <f t="shared" si="14"/>
        <v/>
      </c>
      <c r="O58" s="10"/>
      <c r="P58" s="11" t="str">
        <f t="shared" si="15"/>
        <v/>
      </c>
      <c r="Q58" s="9" t="str">
        <f t="shared" si="8"/>
        <v/>
      </c>
      <c r="R58" s="11" t="str">
        <f t="shared" si="9"/>
        <v/>
      </c>
      <c r="S58" s="10"/>
      <c r="T58" s="9" t="str">
        <f t="shared" si="10"/>
        <v/>
      </c>
      <c r="U58" s="11" t="str">
        <f t="shared" si="11"/>
        <v/>
      </c>
      <c r="V58" s="11" t="str">
        <f t="shared" si="12"/>
        <v/>
      </c>
    </row>
    <row r="59" spans="1:22" outlineLevel="1">
      <c r="A59" t="str">
        <f t="shared" si="2"/>
        <v>20143</v>
      </c>
      <c r="B59">
        <v>2014</v>
      </c>
      <c r="C59">
        <v>3</v>
      </c>
      <c r="D59" s="5" t="str">
        <f>IF(SUMPRODUCT((YEAR('Dag tot dag'!$A$2:$A$13)=$B59)*(MONTH('Dag tot dag'!$A$2:$A$13)=$C59)*('Dag tot dag'!D$2:D$13))=0,"",SUMPRODUCT((YEAR('Dag tot dag'!$A$2:$A$13)=$B59)*(MONTH('Dag tot dag'!$A$2:$A$13)=$C59)*('Dag tot dag'!D$2:D$13)))</f>
        <v/>
      </c>
      <c r="E59" s="4" t="str">
        <f>IF(SUMPRODUCT((YEAR('Dag tot dag'!$A$2:$A$13)=$B59)*(MONTH('Dag tot dag'!$A$2:$A$13)=$C59)*('Dag tot dag'!E$2:E$13))=0,"",SUMPRODUCT((YEAR('Dag tot dag'!$A$2:$A$13)=$B59)*(MONTH('Dag tot dag'!$A$2:$A$13)=$C59)*('Dag tot dag'!E$2:E$13)))</f>
        <v/>
      </c>
      <c r="F59" s="9" t="str">
        <f>IF(SUMPRODUCT((YEAR('Dag tot dag'!$A$2:$A$13)=$B59)*(MONTH('Dag tot dag'!$A$2:$A$13)=$C59)*('Dag tot dag'!F$2:F$13))=0,"",SUMPRODUCT((YEAR('Dag tot dag'!$A$2:$A$13)=$B59)*(MONTH('Dag tot dag'!$A$2:$A$13)=$C59)*('Dag tot dag'!F$2:F$13)))</f>
        <v/>
      </c>
      <c r="G59" s="9" t="str">
        <f t="shared" si="13"/>
        <v/>
      </c>
      <c r="H59" s="9" t="str">
        <f t="shared" si="4"/>
        <v/>
      </c>
      <c r="I59" s="4" t="str">
        <f t="shared" si="5"/>
        <v/>
      </c>
      <c r="J59" s="4" t="str">
        <f t="shared" si="6"/>
        <v/>
      </c>
      <c r="K59" s="15" t="str">
        <f t="shared" si="7"/>
        <v/>
      </c>
      <c r="L59" s="4" t="str">
        <f>IF(NOT(D59=""),D59/(VLOOKUP(C59,{1,31;2,28;3,31;4,30;5,31;6,30;7,31;8,31;9,30;10,31;11,30;12,31},2,FALSE)),"")</f>
        <v/>
      </c>
      <c r="M59" s="10"/>
      <c r="N59" s="9" t="str">
        <f t="shared" si="14"/>
        <v/>
      </c>
      <c r="O59" s="10"/>
      <c r="P59" s="11" t="str">
        <f t="shared" si="15"/>
        <v/>
      </c>
      <c r="Q59" s="9" t="str">
        <f t="shared" si="8"/>
        <v/>
      </c>
      <c r="R59" s="11" t="str">
        <f t="shared" si="9"/>
        <v/>
      </c>
      <c r="S59" s="10"/>
      <c r="T59" s="9" t="str">
        <f t="shared" si="10"/>
        <v/>
      </c>
      <c r="U59" s="11" t="str">
        <f t="shared" si="11"/>
        <v/>
      </c>
      <c r="V59" s="11" t="str">
        <f t="shared" si="12"/>
        <v/>
      </c>
    </row>
    <row r="60" spans="1:22" outlineLevel="1">
      <c r="A60" t="str">
        <f t="shared" si="2"/>
        <v>20144</v>
      </c>
      <c r="B60">
        <v>2014</v>
      </c>
      <c r="C60">
        <v>4</v>
      </c>
      <c r="D60" s="5" t="str">
        <f>IF(SUMPRODUCT((YEAR('Dag tot dag'!$A$2:$A$13)=$B60)*(MONTH('Dag tot dag'!$A$2:$A$13)=$C60)*('Dag tot dag'!D$2:D$13))=0,"",SUMPRODUCT((YEAR('Dag tot dag'!$A$2:$A$13)=$B60)*(MONTH('Dag tot dag'!$A$2:$A$13)=$C60)*('Dag tot dag'!D$2:D$13)))</f>
        <v/>
      </c>
      <c r="E60" s="4" t="str">
        <f>IF(SUMPRODUCT((YEAR('Dag tot dag'!$A$2:$A$13)=$B60)*(MONTH('Dag tot dag'!$A$2:$A$13)=$C60)*('Dag tot dag'!E$2:E$13))=0,"",SUMPRODUCT((YEAR('Dag tot dag'!$A$2:$A$13)=$B60)*(MONTH('Dag tot dag'!$A$2:$A$13)=$C60)*('Dag tot dag'!E$2:E$13)))</f>
        <v/>
      </c>
      <c r="F60" s="9" t="str">
        <f>IF(SUMPRODUCT((YEAR('Dag tot dag'!$A$2:$A$13)=$B60)*(MONTH('Dag tot dag'!$A$2:$A$13)=$C60)*('Dag tot dag'!F$2:F$13))=0,"",SUMPRODUCT((YEAR('Dag tot dag'!$A$2:$A$13)=$B60)*(MONTH('Dag tot dag'!$A$2:$A$13)=$C60)*('Dag tot dag'!F$2:F$13)))</f>
        <v/>
      </c>
      <c r="G60" s="9" t="str">
        <f t="shared" si="13"/>
        <v/>
      </c>
      <c r="H60" s="9" t="str">
        <f t="shared" si="4"/>
        <v/>
      </c>
      <c r="I60" s="4" t="str">
        <f t="shared" si="5"/>
        <v/>
      </c>
      <c r="J60" s="4" t="str">
        <f t="shared" si="6"/>
        <v/>
      </c>
      <c r="K60" s="15" t="str">
        <f t="shared" si="7"/>
        <v/>
      </c>
      <c r="L60" s="4" t="str">
        <f>IF(NOT(D60=""),D60/(VLOOKUP(C60,{1,31;2,28;3,31;4,30;5,31;6,30;7,31;8,31;9,30;10,31;11,30;12,31},2,FALSE)),"")</f>
        <v/>
      </c>
      <c r="M60" s="10"/>
      <c r="N60" s="9" t="str">
        <f t="shared" si="14"/>
        <v/>
      </c>
      <c r="O60" s="10"/>
      <c r="P60" s="11" t="str">
        <f t="shared" si="15"/>
        <v/>
      </c>
      <c r="Q60" s="9" t="str">
        <f t="shared" si="8"/>
        <v/>
      </c>
      <c r="R60" s="11" t="str">
        <f t="shared" si="9"/>
        <v/>
      </c>
      <c r="S60" s="10"/>
      <c r="T60" s="9" t="str">
        <f t="shared" si="10"/>
        <v/>
      </c>
      <c r="U60" s="11" t="str">
        <f t="shared" si="11"/>
        <v/>
      </c>
      <c r="V60" s="11" t="str">
        <f t="shared" si="12"/>
        <v/>
      </c>
    </row>
    <row r="61" spans="1:22" outlineLevel="1">
      <c r="A61" t="str">
        <f t="shared" si="2"/>
        <v>20145</v>
      </c>
      <c r="B61">
        <v>2014</v>
      </c>
      <c r="C61">
        <v>5</v>
      </c>
      <c r="D61" s="5" t="str">
        <f>IF(SUMPRODUCT((YEAR('Dag tot dag'!$A$2:$A$13)=$B61)*(MONTH('Dag tot dag'!$A$2:$A$13)=$C61)*('Dag tot dag'!D$2:D$13))=0,"",SUMPRODUCT((YEAR('Dag tot dag'!$A$2:$A$13)=$B61)*(MONTH('Dag tot dag'!$A$2:$A$13)=$C61)*('Dag tot dag'!D$2:D$13)))</f>
        <v/>
      </c>
      <c r="E61" s="4" t="str">
        <f>IF(SUMPRODUCT((YEAR('Dag tot dag'!$A$2:$A$13)=$B61)*(MONTH('Dag tot dag'!$A$2:$A$13)=$C61)*('Dag tot dag'!E$2:E$13))=0,"",SUMPRODUCT((YEAR('Dag tot dag'!$A$2:$A$13)=$B61)*(MONTH('Dag tot dag'!$A$2:$A$13)=$C61)*('Dag tot dag'!E$2:E$13)))</f>
        <v/>
      </c>
      <c r="F61" s="9" t="str">
        <f>IF(SUMPRODUCT((YEAR('Dag tot dag'!$A$2:$A$13)=$B61)*(MONTH('Dag tot dag'!$A$2:$A$13)=$C61)*('Dag tot dag'!F$2:F$13))=0,"",SUMPRODUCT((YEAR('Dag tot dag'!$A$2:$A$13)=$B61)*(MONTH('Dag tot dag'!$A$2:$A$13)=$C61)*('Dag tot dag'!F$2:F$13)))</f>
        <v/>
      </c>
      <c r="G61" s="9" t="str">
        <f t="shared" si="13"/>
        <v/>
      </c>
      <c r="H61" s="9" t="str">
        <f t="shared" si="4"/>
        <v/>
      </c>
      <c r="I61" s="4" t="str">
        <f t="shared" si="5"/>
        <v/>
      </c>
      <c r="J61" s="4" t="str">
        <f t="shared" si="6"/>
        <v/>
      </c>
      <c r="K61" s="15" t="str">
        <f t="shared" si="7"/>
        <v/>
      </c>
      <c r="L61" s="4" t="str">
        <f>IF(NOT(D61=""),D61/(VLOOKUP(C61,{1,31;2,28;3,31;4,30;5,31;6,30;7,31;8,31;9,30;10,31;11,30;12,31},2,FALSE)),"")</f>
        <v/>
      </c>
      <c r="M61" s="10"/>
      <c r="N61" s="9" t="str">
        <f t="shared" si="14"/>
        <v/>
      </c>
      <c r="O61" s="10"/>
      <c r="P61" s="11" t="str">
        <f t="shared" si="15"/>
        <v/>
      </c>
      <c r="Q61" s="9" t="str">
        <f t="shared" si="8"/>
        <v/>
      </c>
      <c r="R61" s="11" t="str">
        <f t="shared" si="9"/>
        <v/>
      </c>
      <c r="S61" s="10"/>
      <c r="T61" s="9" t="str">
        <f t="shared" si="10"/>
        <v/>
      </c>
      <c r="U61" s="11" t="str">
        <f t="shared" si="11"/>
        <v/>
      </c>
      <c r="V61" s="11" t="str">
        <f t="shared" si="12"/>
        <v/>
      </c>
    </row>
    <row r="62" spans="1:22" outlineLevel="1">
      <c r="A62" t="str">
        <f t="shared" si="2"/>
        <v>20146</v>
      </c>
      <c r="B62">
        <v>2014</v>
      </c>
      <c r="C62">
        <v>6</v>
      </c>
      <c r="D62" s="5" t="str">
        <f>IF(SUMPRODUCT((YEAR('Dag tot dag'!$A$2:$A$13)=$B62)*(MONTH('Dag tot dag'!$A$2:$A$13)=$C62)*('Dag tot dag'!D$2:D$13))=0,"",SUMPRODUCT((YEAR('Dag tot dag'!$A$2:$A$13)=$B62)*(MONTH('Dag tot dag'!$A$2:$A$13)=$C62)*('Dag tot dag'!D$2:D$13)))</f>
        <v/>
      </c>
      <c r="E62" s="4" t="str">
        <f>IF(SUMPRODUCT((YEAR('Dag tot dag'!$A$2:$A$13)=$B62)*(MONTH('Dag tot dag'!$A$2:$A$13)=$C62)*('Dag tot dag'!E$2:E$13))=0,"",SUMPRODUCT((YEAR('Dag tot dag'!$A$2:$A$13)=$B62)*(MONTH('Dag tot dag'!$A$2:$A$13)=$C62)*('Dag tot dag'!E$2:E$13)))</f>
        <v/>
      </c>
      <c r="F62" s="9" t="str">
        <f>IF(SUMPRODUCT((YEAR('Dag tot dag'!$A$2:$A$13)=$B62)*(MONTH('Dag tot dag'!$A$2:$A$13)=$C62)*('Dag tot dag'!F$2:F$13))=0,"",SUMPRODUCT((YEAR('Dag tot dag'!$A$2:$A$13)=$B62)*(MONTH('Dag tot dag'!$A$2:$A$13)=$C62)*('Dag tot dag'!F$2:F$13)))</f>
        <v/>
      </c>
      <c r="G62" s="9" t="str">
        <f t="shared" si="13"/>
        <v/>
      </c>
      <c r="H62" s="9" t="str">
        <f t="shared" si="4"/>
        <v/>
      </c>
      <c r="I62" s="4" t="str">
        <f t="shared" si="5"/>
        <v/>
      </c>
      <c r="J62" s="4" t="str">
        <f t="shared" si="6"/>
        <v/>
      </c>
      <c r="K62" s="15" t="str">
        <f t="shared" si="7"/>
        <v/>
      </c>
      <c r="L62" s="4" t="str">
        <f>IF(NOT(D62=""),D62/(VLOOKUP(C62,{1,31;2,28;3,31;4,30;5,31;6,30;7,31;8,31;9,30;10,31;11,30;12,31},2,FALSE)),"")</f>
        <v/>
      </c>
      <c r="M62" s="10"/>
      <c r="N62" s="9" t="str">
        <f t="shared" si="14"/>
        <v/>
      </c>
      <c r="O62" s="10"/>
      <c r="P62" s="11" t="str">
        <f t="shared" si="15"/>
        <v/>
      </c>
      <c r="Q62" s="9" t="str">
        <f t="shared" si="8"/>
        <v/>
      </c>
      <c r="R62" s="11" t="str">
        <f t="shared" si="9"/>
        <v/>
      </c>
      <c r="S62" s="10"/>
      <c r="T62" s="9" t="str">
        <f t="shared" si="10"/>
        <v/>
      </c>
      <c r="U62" s="11" t="str">
        <f t="shared" si="11"/>
        <v/>
      </c>
      <c r="V62" s="11" t="str">
        <f t="shared" si="12"/>
        <v/>
      </c>
    </row>
    <row r="63" spans="1:22">
      <c r="B63" s="21" t="s">
        <v>24</v>
      </c>
      <c r="C63" s="21"/>
      <c r="D63" s="5">
        <f>IF(ISERROR(SUBTOTAL(9,D2:D62)),"",SUBTOTAL(9,D2:D62))</f>
        <v>9612</v>
      </c>
      <c r="E63" s="4">
        <f>IF(ISERROR(SUBTOTAL(9,E2:E62)),"",SUBTOTAL(9,E2:E62))</f>
        <v>636.91000000000008</v>
      </c>
      <c r="F63" s="9">
        <f>IF(ISERROR(SUBTOTAL(9,F2:F62)),"",SUBTOTAL(9,F2:F62))</f>
        <v>890.71</v>
      </c>
      <c r="G63" s="9">
        <f t="shared" ref="G63:L63" si="16">IF(ISERROR(SUBTOTAL(1,G2:G62)),0,SUBTOTAL(1,G2:G62))</f>
        <v>1.3920498837909288</v>
      </c>
      <c r="H63" s="9">
        <f t="shared" si="16"/>
        <v>9.3427512860232709E-2</v>
      </c>
      <c r="I63" s="4">
        <f t="shared" si="16"/>
        <v>15.125092923464114</v>
      </c>
      <c r="J63" s="4">
        <f t="shared" si="16"/>
        <v>6.7125076045722523</v>
      </c>
      <c r="K63" s="15">
        <f t="shared" si="16"/>
        <v>15.125092923464114</v>
      </c>
      <c r="L63" s="4">
        <f t="shared" si="16"/>
        <v>52.575268817204297</v>
      </c>
      <c r="M63" s="9">
        <f>IF(ISERROR(SUBTOTAL(9,M2:M62)),"",SUBTOTAL(9,M2:M62))</f>
        <v>735.57</v>
      </c>
      <c r="N63" s="9">
        <f>IF(ISERROR(SUBTOTAL(1,N2:N62)),0,SUBTOTAL(1,N2:N62))</f>
        <v>3.4999156748818899E-2</v>
      </c>
      <c r="O63" s="9">
        <f>IF(ISERROR(SUBTOTAL(9,O2:O62)),"",SUBTOTAL(9,O2:O62))</f>
        <v>595</v>
      </c>
      <c r="P63" s="11">
        <f>IF(ISERROR(SUBTOTAL(1,P2:P62)),0,SUBTOTAL(1,P2:P62))</f>
        <v>2.7238347548904362E-2</v>
      </c>
      <c r="Q63" s="9">
        <f>IF(ISERROR(SUBTOTAL(9,Q2:Q62)),"",SUBTOTAL(9,Q2:Q62))</f>
        <v>1922.4</v>
      </c>
      <c r="R63" s="11">
        <f>IF(ISERROR(SUBTOTAL(1,R2:R62)),0,SUBTOTAL(1,R2:R62))</f>
        <v>0.20000000000000004</v>
      </c>
      <c r="S63" s="9">
        <f>IF(ISERROR(SUBTOTAL(9,S2:S62)),"",SUBTOTAL(9,S2:S62))</f>
        <v>0</v>
      </c>
      <c r="T63" s="9">
        <f>IF(ISERROR(SUBTOTAL(1,T2:T62)),0,SUBTOTAL(1,T2:T62))</f>
        <v>0</v>
      </c>
      <c r="U63" s="11">
        <f>IF(ISERROR(SUBTOTAL(1,U2:U62)),"",SUBTOTAL(1,U2:U62))</f>
        <v>0.35566501715795601</v>
      </c>
      <c r="V63" s="11">
        <f>IF(ISERROR(SUBTOTAL(1,V2:V62)),"",SUBTOTAL(1,V2:V62))</f>
        <v>0.15566501715795597</v>
      </c>
    </row>
    <row r="66" spans="2:4">
      <c r="B66" t="s">
        <v>16</v>
      </c>
      <c r="D66">
        <v>15000</v>
      </c>
    </row>
    <row r="67" spans="2:4">
      <c r="B67" t="s">
        <v>15</v>
      </c>
      <c r="D67">
        <f>D66/(5*15000)</f>
        <v>0.2</v>
      </c>
    </row>
  </sheetData>
  <mergeCells count="1">
    <mergeCell ref="B63:C63"/>
  </mergeCells>
  <pageMargins left="0.7" right="0.7" top="0.75" bottom="0.75" header="0.3" footer="0.3"/>
  <ignoredErrors>
    <ignoredError sqref="Q2:Q6 Q8:Q62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Dag tot dag</vt:lpstr>
      <vt:lpstr>Totaaloverzicht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2010-10-21T13:50:35Z</dcterms:modified>
</cp:coreProperties>
</file>